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A.1 - HSV+PSV - HZ" sheetId="2" r:id="rId2"/>
    <sheet name="A.2 - ÚT - HZ" sheetId="3" r:id="rId3"/>
    <sheet name="A.3 - ZTI - HZ " sheetId="4" r:id="rId4"/>
    <sheet name="A.4 - ELEKTRO - HZ " sheetId="5" r:id="rId5"/>
    <sheet name="A.5.0 - VZT - přirážky + ..." sheetId="6" r:id="rId6"/>
    <sheet name="A.5.1 - VZT - HZ_3" sheetId="7" r:id="rId7"/>
    <sheet name="A.5.2 - VZT - HZ_4" sheetId="8" r:id="rId8"/>
    <sheet name="A.5.3 - VZT - HZ_5" sheetId="9" r:id="rId9"/>
    <sheet name="B.6 - HSV + PSV - BYT " sheetId="10" r:id="rId10"/>
    <sheet name="B.7 - ÚT - BYT" sheetId="11" r:id="rId11"/>
    <sheet name="B.8 - ZTI - BYT " sheetId="12" r:id="rId12"/>
    <sheet name="B.9 - ELEKTRO - BYT " sheetId="13" r:id="rId13"/>
    <sheet name="B10.1 - VZT_1- BYT" sheetId="14" r:id="rId14"/>
    <sheet name="B10.2 - VZT_2 - BYT" sheetId="15" r:id="rId15"/>
    <sheet name="C1 - ZPEVNĚNÉ PLOCHY " sheetId="16" r:id="rId16"/>
    <sheet name="VON - Vedlejší a ostatní ..." sheetId="17" r:id="rId17"/>
    <sheet name="Pokyny pro vyplnění" sheetId="18" r:id="rId18"/>
  </sheets>
  <definedNames>
    <definedName name="_xlnm.Print_Area" localSheetId="0">'Rekapitulace stavby'!$D$4:$AO$33,'Rekapitulace stavby'!$C$39:$AQ$74</definedName>
    <definedName name="_xlnm.Print_Titles" localSheetId="0">'Rekapitulace stavby'!$49:$49</definedName>
    <definedName name="_xlnm._FilterDatabase" localSheetId="1" hidden="1">'A.1 - HSV+PSV - HZ'!$C$113:$K$959</definedName>
    <definedName name="_xlnm.Print_Area" localSheetId="1">'A.1 - HSV+PSV - HZ'!$C$4:$J$38,'A.1 - HSV+PSV - HZ'!$C$44:$J$93,'A.1 - HSV+PSV - HZ'!$C$99:$K$959</definedName>
    <definedName name="_xlnm.Print_Titles" localSheetId="1">'A.1 - HSV+PSV - HZ'!$113:$113</definedName>
    <definedName name="_xlnm._FilterDatabase" localSheetId="2" hidden="1">'A.2 - ÚT - HZ'!$C$90:$K$157</definedName>
    <definedName name="_xlnm.Print_Area" localSheetId="2">'A.2 - ÚT - HZ'!$C$4:$J$38,'A.2 - ÚT - HZ'!$C$44:$J$70,'A.2 - ÚT - HZ'!$C$76:$K$157</definedName>
    <definedName name="_xlnm.Print_Titles" localSheetId="2">'A.2 - ÚT - HZ'!$90:$90</definedName>
    <definedName name="_xlnm._FilterDatabase" localSheetId="3" hidden="1">'A.3 - ZTI - HZ '!$C$95:$K$196</definedName>
    <definedName name="_xlnm.Print_Area" localSheetId="3">'A.3 - ZTI - HZ '!$C$4:$J$38,'A.3 - ZTI - HZ '!$C$44:$J$75,'A.3 - ZTI - HZ '!$C$81:$K$196</definedName>
    <definedName name="_xlnm.Print_Titles" localSheetId="3">'A.3 - ZTI - HZ '!$95:$95</definedName>
    <definedName name="_xlnm._FilterDatabase" localSheetId="4" hidden="1">'A.4 - ELEKTRO - HZ '!$C$154:$K$375</definedName>
    <definedName name="_xlnm.Print_Area" localSheetId="4">'A.4 - ELEKTRO - HZ '!$C$4:$J$38,'A.4 - ELEKTRO - HZ '!$C$44:$J$134,'A.4 - ELEKTRO - HZ '!$C$140:$K$375</definedName>
    <definedName name="_xlnm.Print_Titles" localSheetId="4">'A.4 - ELEKTRO - HZ '!$154:$154</definedName>
    <definedName name="_xlnm._FilterDatabase" localSheetId="5" hidden="1">'A.5.0 - VZT - přirážky + ...'!$C$90:$K$105</definedName>
    <definedName name="_xlnm.Print_Area" localSheetId="5">'A.5.0 - VZT - přirážky + ...'!$C$4:$J$40,'A.5.0 - VZT - přirážky + ...'!$C$46:$J$68,'A.5.0 - VZT - přirážky + ...'!$C$74:$K$105</definedName>
    <definedName name="_xlnm.Print_Titles" localSheetId="5">'A.5.0 - VZT - přirážky + ...'!$90:$90</definedName>
    <definedName name="_xlnm._FilterDatabase" localSheetId="6" hidden="1">'A.5.1 - VZT - HZ_3'!$C$90:$K$104</definedName>
    <definedName name="_xlnm.Print_Area" localSheetId="6">'A.5.1 - VZT - HZ_3'!$C$4:$J$40,'A.5.1 - VZT - HZ_3'!$C$46:$J$68,'A.5.1 - VZT - HZ_3'!$C$74:$K$104</definedName>
    <definedName name="_xlnm.Print_Titles" localSheetId="6">'A.5.1 - VZT - HZ_3'!$90:$90</definedName>
    <definedName name="_xlnm._FilterDatabase" localSheetId="7" hidden="1">'A.5.2 - VZT - HZ_4'!$C$90:$K$124</definedName>
    <definedName name="_xlnm.Print_Area" localSheetId="7">'A.5.2 - VZT - HZ_4'!$C$4:$J$40,'A.5.2 - VZT - HZ_4'!$C$46:$J$68,'A.5.2 - VZT - HZ_4'!$C$74:$K$124</definedName>
    <definedName name="_xlnm.Print_Titles" localSheetId="7">'A.5.2 - VZT - HZ_4'!$90:$90</definedName>
    <definedName name="_xlnm._FilterDatabase" localSheetId="8" hidden="1">'A.5.3 - VZT - HZ_5'!$C$90:$K$104</definedName>
    <definedName name="_xlnm.Print_Area" localSheetId="8">'A.5.3 - VZT - HZ_5'!$C$4:$J$40,'A.5.3 - VZT - HZ_5'!$C$46:$J$68,'A.5.3 - VZT - HZ_5'!$C$74:$K$104</definedName>
    <definedName name="_xlnm.Print_Titles" localSheetId="8">'A.5.3 - VZT - HZ_5'!$90:$90</definedName>
    <definedName name="_xlnm._FilterDatabase" localSheetId="9" hidden="1">'B.6 - HSV + PSV - BYT '!$C$102:$K$315</definedName>
    <definedName name="_xlnm.Print_Area" localSheetId="9">'B.6 - HSV + PSV - BYT '!$C$4:$J$38,'B.6 - HSV + PSV - BYT '!$C$44:$J$82,'B.6 - HSV + PSV - BYT '!$C$88:$K$315</definedName>
    <definedName name="_xlnm.Print_Titles" localSheetId="9">'B.6 - HSV + PSV - BYT '!$102:$102</definedName>
    <definedName name="_xlnm._FilterDatabase" localSheetId="10" hidden="1">'B.7 - ÚT - BYT'!$C$87:$K$141</definedName>
    <definedName name="_xlnm.Print_Area" localSheetId="10">'B.7 - ÚT - BYT'!$C$4:$J$38,'B.7 - ÚT - BYT'!$C$44:$J$67,'B.7 - ÚT - BYT'!$C$73:$K$141</definedName>
    <definedName name="_xlnm.Print_Titles" localSheetId="10">'B.7 - ÚT - BYT'!$87:$87</definedName>
    <definedName name="_xlnm._FilterDatabase" localSheetId="11" hidden="1">'B.8 - ZTI - BYT '!$C$88:$K$159</definedName>
    <definedName name="_xlnm.Print_Area" localSheetId="11">'B.8 - ZTI - BYT '!$C$4:$J$38,'B.8 - ZTI - BYT '!$C$44:$J$68,'B.8 - ZTI - BYT '!$C$74:$K$159</definedName>
    <definedName name="_xlnm.Print_Titles" localSheetId="11">'B.8 - ZTI - BYT '!$88:$88</definedName>
    <definedName name="_xlnm._FilterDatabase" localSheetId="12" hidden="1">'B.9 - ELEKTRO - BYT '!$C$127:$K$251</definedName>
    <definedName name="_xlnm.Print_Area" localSheetId="12">'B.9 - ELEKTRO - BYT '!$C$4:$J$38,'B.9 - ELEKTRO - BYT '!$C$44:$J$107,'B.9 - ELEKTRO - BYT '!$C$113:$K$251</definedName>
    <definedName name="_xlnm.Print_Titles" localSheetId="12">'B.9 - ELEKTRO - BYT '!$127:$127</definedName>
    <definedName name="_xlnm._FilterDatabase" localSheetId="13" hidden="1">'B10.1 - VZT_1- BYT'!$C$90:$K$104</definedName>
    <definedName name="_xlnm.Print_Area" localSheetId="13">'B10.1 - VZT_1- BYT'!$C$4:$J$40,'B10.1 - VZT_1- BYT'!$C$46:$J$68,'B10.1 - VZT_1- BYT'!$C$74:$K$104</definedName>
    <definedName name="_xlnm.Print_Titles" localSheetId="13">'B10.1 - VZT_1- BYT'!$90:$90</definedName>
    <definedName name="_xlnm._FilterDatabase" localSheetId="14" hidden="1">'B10.2 - VZT_2 - BYT'!$C$90:$K$102</definedName>
    <definedName name="_xlnm.Print_Area" localSheetId="14">'B10.2 - VZT_2 - BYT'!$C$4:$J$40,'B10.2 - VZT_2 - BYT'!$C$46:$J$68,'B10.2 - VZT_2 - BYT'!$C$74:$K$102</definedName>
    <definedName name="_xlnm.Print_Titles" localSheetId="14">'B10.2 - VZT_2 - BYT'!$90:$90</definedName>
    <definedName name="_xlnm._FilterDatabase" localSheetId="15" hidden="1">'C1 - ZPEVNĚNÉ PLOCHY '!$C$91:$K$173</definedName>
    <definedName name="_xlnm.Print_Area" localSheetId="15">'C1 - ZPEVNĚNÉ PLOCHY '!$C$4:$J$38,'C1 - ZPEVNĚNÉ PLOCHY '!$C$44:$J$71,'C1 - ZPEVNĚNÉ PLOCHY '!$C$77:$K$173</definedName>
    <definedName name="_xlnm.Print_Titles" localSheetId="15">'C1 - ZPEVNĚNÉ PLOCHY '!$91:$91</definedName>
    <definedName name="_xlnm._FilterDatabase" localSheetId="16" hidden="1">'VON - Vedlejší a ostatní ...'!$C$83:$K$95</definedName>
    <definedName name="_xlnm.Print_Area" localSheetId="16">'VON - Vedlejší a ostatní ...'!$C$4:$J$38,'VON - Vedlejší a ostatní ...'!$C$44:$J$63,'VON - Vedlejší a ostatní ...'!$C$69:$K$95</definedName>
    <definedName name="_xlnm.Print_Titles" localSheetId="16">'VON - Vedlejší a ostatní ...'!$83:$83</definedName>
    <definedName name="_xlnm.Print_Area" localSheetId="17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73"/>
  <c r="AX73"/>
  <c i="17"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6"/>
  <c i="1" r="BD73"/>
  <c i="17" r="BH87"/>
  <c r="F35"/>
  <c i="1" r="BC73"/>
  <c i="17" r="BG87"/>
  <c r="F34"/>
  <c i="1" r="BB73"/>
  <c i="17" r="BF87"/>
  <c r="J33"/>
  <c i="1" r="AW73"/>
  <c i="17" r="F33"/>
  <c i="1" r="BA73"/>
  <c i="17" r="T87"/>
  <c r="T86"/>
  <c r="T85"/>
  <c r="T84"/>
  <c r="R87"/>
  <c r="R86"/>
  <c r="R85"/>
  <c r="R84"/>
  <c r="P87"/>
  <c r="P86"/>
  <c r="P85"/>
  <c r="P84"/>
  <c i="1" r="AU73"/>
  <c i="17" r="BK87"/>
  <c r="BK86"/>
  <c r="J86"/>
  <c r="BK85"/>
  <c r="J85"/>
  <c r="BK84"/>
  <c r="J84"/>
  <c r="J60"/>
  <c r="J29"/>
  <c i="1" r="AG73"/>
  <c i="17" r="J87"/>
  <c r="BE87"/>
  <c r="J32"/>
  <c i="1" r="AV73"/>
  <c i="17" r="F32"/>
  <c i="1" r="AZ73"/>
  <c i="17" r="J62"/>
  <c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6" r="J156"/>
  <c i="1" r="AY71"/>
  <c r="AX71"/>
  <c i="16" r="BI173"/>
  <c r="BH173"/>
  <c r="BG173"/>
  <c r="BF173"/>
  <c r="T173"/>
  <c r="T172"/>
  <c r="T171"/>
  <c r="R173"/>
  <c r="R172"/>
  <c r="R171"/>
  <c r="P173"/>
  <c r="P172"/>
  <c r="P171"/>
  <c r="BK173"/>
  <c r="BK172"/>
  <c r="J172"/>
  <c r="BK171"/>
  <c r="J171"/>
  <c r="J173"/>
  <c r="BE173"/>
  <c r="J70"/>
  <c r="J69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T163"/>
  <c r="R164"/>
  <c r="R163"/>
  <c r="P164"/>
  <c r="P163"/>
  <c r="BK164"/>
  <c r="BK163"/>
  <c r="J163"/>
  <c r="J164"/>
  <c r="BE164"/>
  <c r="J67"/>
  <c r="BI159"/>
  <c r="BH159"/>
  <c r="BG159"/>
  <c r="BF159"/>
  <c r="T159"/>
  <c r="R159"/>
  <c r="P159"/>
  <c r="BK159"/>
  <c r="J159"/>
  <c r="BE159"/>
  <c r="BI158"/>
  <c r="BH158"/>
  <c r="BG158"/>
  <c r="BF158"/>
  <c r="T158"/>
  <c r="T157"/>
  <c r="R158"/>
  <c r="R157"/>
  <c r="P158"/>
  <c r="P157"/>
  <c r="BK158"/>
  <c r="BK157"/>
  <c r="J157"/>
  <c r="J158"/>
  <c r="BE158"/>
  <c r="J66"/>
  <c r="J65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6"/>
  <c r="BH126"/>
  <c r="BG126"/>
  <c r="BF126"/>
  <c r="T126"/>
  <c r="T125"/>
  <c r="R126"/>
  <c r="R125"/>
  <c r="P126"/>
  <c r="P125"/>
  <c r="BK126"/>
  <c r="BK125"/>
  <c r="J125"/>
  <c r="J126"/>
  <c r="BE126"/>
  <c r="J64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R115"/>
  <c r="P116"/>
  <c r="P115"/>
  <c r="BK116"/>
  <c r="BK115"/>
  <c r="J115"/>
  <c r="J116"/>
  <c r="BE116"/>
  <c r="J63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5"/>
  <c r="F36"/>
  <c i="1" r="BD71"/>
  <c i="16" r="BH95"/>
  <c r="F35"/>
  <c i="1" r="BC71"/>
  <c i="16" r="BG95"/>
  <c r="F34"/>
  <c i="1" r="BB71"/>
  <c i="16" r="BF95"/>
  <c r="J33"/>
  <c i="1" r="AW71"/>
  <c i="16" r="F33"/>
  <c i="1" r="BA71"/>
  <c i="16" r="T95"/>
  <c r="T94"/>
  <c r="T93"/>
  <c r="T92"/>
  <c r="R95"/>
  <c r="R94"/>
  <c r="R93"/>
  <c r="R92"/>
  <c r="P95"/>
  <c r="P94"/>
  <c r="P93"/>
  <c r="P92"/>
  <c i="1" r="AU71"/>
  <c i="16" r="BK95"/>
  <c r="BK94"/>
  <c r="J94"/>
  <c r="BK93"/>
  <c r="J93"/>
  <c r="BK92"/>
  <c r="J92"/>
  <c r="J60"/>
  <c r="J29"/>
  <c i="1" r="AG71"/>
  <c i="16" r="J95"/>
  <c r="BE95"/>
  <c r="J32"/>
  <c i="1" r="AV71"/>
  <c i="16" r="F32"/>
  <c i="1" r="AZ71"/>
  <c i="16" r="J62"/>
  <c r="J61"/>
  <c r="F86"/>
  <c r="E84"/>
  <c r="F53"/>
  <c r="E51"/>
  <c r="J38"/>
  <c r="J23"/>
  <c r="E23"/>
  <c r="J88"/>
  <c r="J55"/>
  <c r="J22"/>
  <c r="J20"/>
  <c r="E20"/>
  <c r="F89"/>
  <c r="F56"/>
  <c r="J19"/>
  <c r="J17"/>
  <c r="E17"/>
  <c r="F88"/>
  <c r="F55"/>
  <c r="J16"/>
  <c r="J14"/>
  <c r="J86"/>
  <c r="J53"/>
  <c r="E7"/>
  <c r="E80"/>
  <c r="E47"/>
  <c i="1" r="AY69"/>
  <c r="AX69"/>
  <c i="15"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7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69"/>
  <c i="15" r="BH94"/>
  <c r="F37"/>
  <c i="1" r="BC69"/>
  <c i="15" r="BG94"/>
  <c r="F36"/>
  <c i="1" r="BB69"/>
  <c i="15" r="BF94"/>
  <c r="J35"/>
  <c i="1" r="AW69"/>
  <c i="15" r="F35"/>
  <c i="1" r="BA69"/>
  <c i="15" r="T94"/>
  <c r="T93"/>
  <c r="T92"/>
  <c r="T91"/>
  <c r="R94"/>
  <c r="R93"/>
  <c r="R92"/>
  <c r="R91"/>
  <c r="P94"/>
  <c r="P93"/>
  <c r="P92"/>
  <c r="P91"/>
  <c i="1" r="AU69"/>
  <c i="15" r="BK94"/>
  <c r="BK93"/>
  <c r="J93"/>
  <c r="BK92"/>
  <c r="J92"/>
  <c r="BK91"/>
  <c r="J91"/>
  <c r="J64"/>
  <c r="J31"/>
  <c i="1" r="AG69"/>
  <c i="15" r="J94"/>
  <c r="BE94"/>
  <c r="J34"/>
  <c i="1" r="AV69"/>
  <c i="15" r="F34"/>
  <c i="1" r="AZ69"/>
  <c i="15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" r="AY68"/>
  <c r="AX68"/>
  <c i="14"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7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68"/>
  <c i="14" r="BH94"/>
  <c r="F37"/>
  <c i="1" r="BC68"/>
  <c i="14" r="BG94"/>
  <c r="F36"/>
  <c i="1" r="BB68"/>
  <c i="14" r="BF94"/>
  <c r="J35"/>
  <c i="1" r="AW68"/>
  <c i="14" r="F35"/>
  <c i="1" r="BA68"/>
  <c i="14" r="T94"/>
  <c r="T93"/>
  <c r="T92"/>
  <c r="T91"/>
  <c r="R94"/>
  <c r="R93"/>
  <c r="R92"/>
  <c r="R91"/>
  <c r="P94"/>
  <c r="P93"/>
  <c r="P92"/>
  <c r="P91"/>
  <c i="1" r="AU68"/>
  <c i="14" r="BK94"/>
  <c r="BK93"/>
  <c r="J93"/>
  <c r="BK92"/>
  <c r="J92"/>
  <c r="BK91"/>
  <c r="J91"/>
  <c r="J64"/>
  <c r="J31"/>
  <c i="1" r="AG68"/>
  <c i="14" r="J94"/>
  <c r="BE94"/>
  <c r="J34"/>
  <c i="1" r="AV68"/>
  <c i="14" r="F34"/>
  <c i="1" r="AZ68"/>
  <c i="14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3" r="J219"/>
  <c i="1" r="AY66"/>
  <c r="AX66"/>
  <c i="13"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T247"/>
  <c r="R248"/>
  <c r="R247"/>
  <c r="P248"/>
  <c r="P247"/>
  <c r="BK248"/>
  <c r="BK247"/>
  <c r="J247"/>
  <c r="J248"/>
  <c r="BE248"/>
  <c r="J106"/>
  <c r="BI246"/>
  <c r="BH246"/>
  <c r="BG246"/>
  <c r="BF246"/>
  <c r="T246"/>
  <c r="T245"/>
  <c r="T244"/>
  <c r="R246"/>
  <c r="R245"/>
  <c r="R244"/>
  <c r="P246"/>
  <c r="P245"/>
  <c r="P244"/>
  <c r="BK246"/>
  <c r="BK245"/>
  <c r="J245"/>
  <c r="BK244"/>
  <c r="J244"/>
  <c r="J246"/>
  <c r="BE246"/>
  <c r="J105"/>
  <c r="J104"/>
  <c r="BI243"/>
  <c r="BH243"/>
  <c r="BG243"/>
  <c r="BF243"/>
  <c r="T243"/>
  <c r="T242"/>
  <c r="R243"/>
  <c r="R242"/>
  <c r="P243"/>
  <c r="P242"/>
  <c r="BK243"/>
  <c r="BK242"/>
  <c r="J242"/>
  <c r="J243"/>
  <c r="BE243"/>
  <c r="J103"/>
  <c r="BI241"/>
  <c r="BH241"/>
  <c r="BG241"/>
  <c r="BF241"/>
  <c r="T241"/>
  <c r="T240"/>
  <c r="R241"/>
  <c r="R240"/>
  <c r="P241"/>
  <c r="P240"/>
  <c r="BK241"/>
  <c r="BK240"/>
  <c r="J240"/>
  <c r="J241"/>
  <c r="BE241"/>
  <c r="J102"/>
  <c r="BI239"/>
  <c r="BH239"/>
  <c r="BG239"/>
  <c r="BF239"/>
  <c r="T239"/>
  <c r="T238"/>
  <c r="R239"/>
  <c r="R238"/>
  <c r="P239"/>
  <c r="P238"/>
  <c r="BK239"/>
  <c r="BK238"/>
  <c r="J238"/>
  <c r="J239"/>
  <c r="BE239"/>
  <c r="J101"/>
  <c r="BI237"/>
  <c r="BH237"/>
  <c r="BG237"/>
  <c r="BF237"/>
  <c r="T237"/>
  <c r="T236"/>
  <c r="R237"/>
  <c r="R236"/>
  <c r="P237"/>
  <c r="P236"/>
  <c r="BK237"/>
  <c r="BK236"/>
  <c r="J236"/>
  <c r="J237"/>
  <c r="BE237"/>
  <c r="J100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99"/>
  <c r="J98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T228"/>
  <c r="R229"/>
  <c r="R228"/>
  <c r="P229"/>
  <c r="P228"/>
  <c r="BK229"/>
  <c r="BK228"/>
  <c r="J228"/>
  <c r="J229"/>
  <c r="BE229"/>
  <c r="J97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96"/>
  <c r="BI224"/>
  <c r="BH224"/>
  <c r="BG224"/>
  <c r="BF224"/>
  <c r="T224"/>
  <c r="R224"/>
  <c r="P224"/>
  <c r="BK224"/>
  <c r="J224"/>
  <c r="BE224"/>
  <c r="BI223"/>
  <c r="BH223"/>
  <c r="BG223"/>
  <c r="BF223"/>
  <c r="T223"/>
  <c r="T222"/>
  <c r="R223"/>
  <c r="R222"/>
  <c r="P223"/>
  <c r="P222"/>
  <c r="BK223"/>
  <c r="BK222"/>
  <c r="J222"/>
  <c r="J223"/>
  <c r="BE223"/>
  <c r="J95"/>
  <c r="BI221"/>
  <c r="BH221"/>
  <c r="BG221"/>
  <c r="BF221"/>
  <c r="T221"/>
  <c r="T220"/>
  <c r="R221"/>
  <c r="R220"/>
  <c r="P221"/>
  <c r="P220"/>
  <c r="BK221"/>
  <c r="BK220"/>
  <c r="J220"/>
  <c r="J221"/>
  <c r="BE221"/>
  <c r="J94"/>
  <c r="J93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92"/>
  <c r="BI215"/>
  <c r="BH215"/>
  <c r="BG215"/>
  <c r="BF215"/>
  <c r="T215"/>
  <c r="R215"/>
  <c r="P215"/>
  <c r="BK215"/>
  <c r="J215"/>
  <c r="BE215"/>
  <c r="BI214"/>
  <c r="BH214"/>
  <c r="BG214"/>
  <c r="BF214"/>
  <c r="T214"/>
  <c r="T213"/>
  <c r="R214"/>
  <c r="R213"/>
  <c r="P214"/>
  <c r="P213"/>
  <c r="BK214"/>
  <c r="BK213"/>
  <c r="J213"/>
  <c r="J214"/>
  <c r="BE214"/>
  <c r="J91"/>
  <c r="BI212"/>
  <c r="BH212"/>
  <c r="BG212"/>
  <c r="BF212"/>
  <c r="T212"/>
  <c r="T211"/>
  <c r="R212"/>
  <c r="R211"/>
  <c r="P212"/>
  <c r="P211"/>
  <c r="BK212"/>
  <c r="BK211"/>
  <c r="J211"/>
  <c r="J212"/>
  <c r="BE212"/>
  <c r="J90"/>
  <c r="BI210"/>
  <c r="BH210"/>
  <c r="BG210"/>
  <c r="BF210"/>
  <c r="T210"/>
  <c r="T209"/>
  <c r="R210"/>
  <c r="R209"/>
  <c r="P210"/>
  <c r="P209"/>
  <c r="BK210"/>
  <c r="BK209"/>
  <c r="J209"/>
  <c r="J210"/>
  <c r="BE210"/>
  <c r="J89"/>
  <c r="BI208"/>
  <c r="BH208"/>
  <c r="BG208"/>
  <c r="BF208"/>
  <c r="T208"/>
  <c r="R208"/>
  <c r="P208"/>
  <c r="BK208"/>
  <c r="J208"/>
  <c r="BE208"/>
  <c r="BI207"/>
  <c r="BH207"/>
  <c r="BG207"/>
  <c r="BF207"/>
  <c r="T207"/>
  <c r="T206"/>
  <c r="T205"/>
  <c r="T204"/>
  <c r="R207"/>
  <c r="R206"/>
  <c r="R205"/>
  <c r="R204"/>
  <c r="P207"/>
  <c r="P206"/>
  <c r="P205"/>
  <c r="P204"/>
  <c r="BK207"/>
  <c r="BK206"/>
  <c r="J206"/>
  <c r="BK205"/>
  <c r="J205"/>
  <c r="BK204"/>
  <c r="J204"/>
  <c r="J207"/>
  <c r="BE207"/>
  <c r="J88"/>
  <c r="J87"/>
  <c r="J86"/>
  <c r="BI203"/>
  <c r="BH203"/>
  <c r="BG203"/>
  <c r="BF203"/>
  <c r="T203"/>
  <c r="T202"/>
  <c r="R203"/>
  <c r="R202"/>
  <c r="P203"/>
  <c r="P202"/>
  <c r="BK203"/>
  <c r="BK202"/>
  <c r="J202"/>
  <c r="J203"/>
  <c r="BE203"/>
  <c r="J85"/>
  <c r="BI201"/>
  <c r="BH201"/>
  <c r="BG201"/>
  <c r="BF201"/>
  <c r="T201"/>
  <c r="T200"/>
  <c r="R201"/>
  <c r="R200"/>
  <c r="P201"/>
  <c r="P200"/>
  <c r="BK201"/>
  <c r="BK200"/>
  <c r="J200"/>
  <c r="J201"/>
  <c r="BE201"/>
  <c r="J84"/>
  <c r="BI199"/>
  <c r="BH199"/>
  <c r="BG199"/>
  <c r="BF199"/>
  <c r="T199"/>
  <c r="T198"/>
  <c r="R199"/>
  <c r="R198"/>
  <c r="P199"/>
  <c r="P198"/>
  <c r="BK199"/>
  <c r="BK198"/>
  <c r="J198"/>
  <c r="J199"/>
  <c r="BE199"/>
  <c r="J83"/>
  <c r="BI197"/>
  <c r="BH197"/>
  <c r="BG197"/>
  <c r="BF197"/>
  <c r="T197"/>
  <c r="T196"/>
  <c r="R197"/>
  <c r="R196"/>
  <c r="P197"/>
  <c r="P196"/>
  <c r="BK197"/>
  <c r="BK196"/>
  <c r="J196"/>
  <c r="J197"/>
  <c r="BE197"/>
  <c r="J82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T190"/>
  <c r="R191"/>
  <c r="R190"/>
  <c r="P191"/>
  <c r="P190"/>
  <c r="BK191"/>
  <c r="BK190"/>
  <c r="J190"/>
  <c r="J191"/>
  <c r="BE191"/>
  <c r="J81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T185"/>
  <c r="R186"/>
  <c r="R185"/>
  <c r="P186"/>
  <c r="P185"/>
  <c r="BK186"/>
  <c r="BK185"/>
  <c r="J185"/>
  <c r="J186"/>
  <c r="BE186"/>
  <c r="J80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T180"/>
  <c r="R181"/>
  <c r="R180"/>
  <c r="P181"/>
  <c r="P180"/>
  <c r="BK181"/>
  <c r="BK180"/>
  <c r="J180"/>
  <c r="J181"/>
  <c r="BE181"/>
  <c r="J79"/>
  <c r="BI179"/>
  <c r="BH179"/>
  <c r="BG179"/>
  <c r="BF179"/>
  <c r="T179"/>
  <c r="R179"/>
  <c r="P179"/>
  <c r="BK179"/>
  <c r="J179"/>
  <c r="BE179"/>
  <c r="BI178"/>
  <c r="BH178"/>
  <c r="BG178"/>
  <c r="BF178"/>
  <c r="T178"/>
  <c r="T177"/>
  <c r="R178"/>
  <c r="R177"/>
  <c r="P178"/>
  <c r="P177"/>
  <c r="BK178"/>
  <c r="BK177"/>
  <c r="J177"/>
  <c r="J178"/>
  <c r="BE178"/>
  <c r="J78"/>
  <c r="BI176"/>
  <c r="BH176"/>
  <c r="BG176"/>
  <c r="BF176"/>
  <c r="T176"/>
  <c r="R176"/>
  <c r="P176"/>
  <c r="BK176"/>
  <c r="J176"/>
  <c r="BE176"/>
  <c r="BI175"/>
  <c r="BH175"/>
  <c r="BG175"/>
  <c r="BF175"/>
  <c r="T175"/>
  <c r="T174"/>
  <c r="R175"/>
  <c r="R174"/>
  <c r="P175"/>
  <c r="P174"/>
  <c r="BK175"/>
  <c r="BK174"/>
  <c r="J174"/>
  <c r="J175"/>
  <c r="BE175"/>
  <c r="J77"/>
  <c r="BI173"/>
  <c r="BH173"/>
  <c r="BG173"/>
  <c r="BF173"/>
  <c r="T173"/>
  <c r="T172"/>
  <c r="R173"/>
  <c r="R172"/>
  <c r="P173"/>
  <c r="P172"/>
  <c r="BK173"/>
  <c r="BK172"/>
  <c r="J172"/>
  <c r="J173"/>
  <c r="BE173"/>
  <c r="J76"/>
  <c r="BI171"/>
  <c r="BH171"/>
  <c r="BG171"/>
  <c r="BF171"/>
  <c r="T171"/>
  <c r="R171"/>
  <c r="P171"/>
  <c r="BK171"/>
  <c r="J171"/>
  <c r="BE171"/>
  <c r="BI170"/>
  <c r="BH170"/>
  <c r="BG170"/>
  <c r="BF170"/>
  <c r="T170"/>
  <c r="T169"/>
  <c r="R170"/>
  <c r="R169"/>
  <c r="P170"/>
  <c r="P169"/>
  <c r="BK170"/>
  <c r="BK169"/>
  <c r="J169"/>
  <c r="J170"/>
  <c r="BE170"/>
  <c r="J75"/>
  <c r="BI168"/>
  <c r="BH168"/>
  <c r="BG168"/>
  <c r="BF168"/>
  <c r="T168"/>
  <c r="T167"/>
  <c r="R168"/>
  <c r="R167"/>
  <c r="P168"/>
  <c r="P167"/>
  <c r="BK168"/>
  <c r="BK167"/>
  <c r="J167"/>
  <c r="J168"/>
  <c r="BE168"/>
  <c r="J74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73"/>
  <c r="BI163"/>
  <c r="BH163"/>
  <c r="BG163"/>
  <c r="BF163"/>
  <c r="T163"/>
  <c r="T162"/>
  <c r="R163"/>
  <c r="R162"/>
  <c r="P163"/>
  <c r="P162"/>
  <c r="BK163"/>
  <c r="BK162"/>
  <c r="J162"/>
  <c r="J163"/>
  <c r="BE163"/>
  <c r="J72"/>
  <c r="BI161"/>
  <c r="BH161"/>
  <c r="BG161"/>
  <c r="BF161"/>
  <c r="T161"/>
  <c r="T160"/>
  <c r="R161"/>
  <c r="R160"/>
  <c r="P161"/>
  <c r="P160"/>
  <c r="BK161"/>
  <c r="BK160"/>
  <c r="J160"/>
  <c r="J161"/>
  <c r="BE161"/>
  <c r="J71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70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9"/>
  <c r="BI152"/>
  <c r="BH152"/>
  <c r="BG152"/>
  <c r="BF152"/>
  <c r="T152"/>
  <c r="T151"/>
  <c r="R152"/>
  <c r="R151"/>
  <c r="P152"/>
  <c r="P151"/>
  <c r="BK152"/>
  <c r="BK151"/>
  <c r="J151"/>
  <c r="J152"/>
  <c r="BE152"/>
  <c r="J68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67"/>
  <c r="BI144"/>
  <c r="BH144"/>
  <c r="BG144"/>
  <c r="BF144"/>
  <c r="T144"/>
  <c r="T143"/>
  <c r="R144"/>
  <c r="R143"/>
  <c r="P144"/>
  <c r="P143"/>
  <c r="BK144"/>
  <c r="BK143"/>
  <c r="J143"/>
  <c r="J144"/>
  <c r="BE144"/>
  <c r="J66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65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4"/>
  <c r="BI133"/>
  <c r="BH133"/>
  <c r="BG133"/>
  <c r="BF133"/>
  <c r="T133"/>
  <c r="R133"/>
  <c r="P133"/>
  <c r="BK133"/>
  <c r="J133"/>
  <c r="BE133"/>
  <c r="BI132"/>
  <c r="F36"/>
  <c i="1" r="BD66"/>
  <c i="13" r="BH132"/>
  <c r="F35"/>
  <c i="1" r="BC66"/>
  <c i="13" r="BG132"/>
  <c r="F34"/>
  <c i="1" r="BB66"/>
  <c i="13" r="BF132"/>
  <c r="J33"/>
  <c i="1" r="AW66"/>
  <c i="13" r="F33"/>
  <c i="1" r="BA66"/>
  <c i="13" r="T132"/>
  <c r="T131"/>
  <c r="T130"/>
  <c r="T129"/>
  <c r="T128"/>
  <c r="R132"/>
  <c r="R131"/>
  <c r="R130"/>
  <c r="R129"/>
  <c r="R128"/>
  <c r="P132"/>
  <c r="P131"/>
  <c r="P130"/>
  <c r="P129"/>
  <c r="P128"/>
  <c i="1" r="AU66"/>
  <c i="13" r="BK132"/>
  <c r="BK131"/>
  <c r="J131"/>
  <c r="BK130"/>
  <c r="J130"/>
  <c r="BK129"/>
  <c r="J129"/>
  <c r="BK128"/>
  <c r="J128"/>
  <c r="J60"/>
  <c r="J29"/>
  <c i="1" r="AG66"/>
  <c i="13" r="J132"/>
  <c r="BE132"/>
  <c r="J32"/>
  <c i="1" r="AV66"/>
  <c i="13" r="F32"/>
  <c i="1" r="AZ66"/>
  <c i="13" r="J63"/>
  <c r="J62"/>
  <c r="J61"/>
  <c r="F122"/>
  <c r="E120"/>
  <c r="F53"/>
  <c r="E51"/>
  <c r="J38"/>
  <c r="J23"/>
  <c r="E23"/>
  <c r="J124"/>
  <c r="J55"/>
  <c r="J22"/>
  <c r="J20"/>
  <c r="E20"/>
  <c r="F125"/>
  <c r="F56"/>
  <c r="J19"/>
  <c r="J17"/>
  <c r="E17"/>
  <c r="F124"/>
  <c r="F55"/>
  <c r="J16"/>
  <c r="J14"/>
  <c r="J122"/>
  <c r="J53"/>
  <c r="E7"/>
  <c r="E116"/>
  <c r="E47"/>
  <c i="1" r="AY65"/>
  <c r="AX65"/>
  <c i="12"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6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66"/>
  <c r="BI125"/>
  <c r="BH125"/>
  <c r="BG125"/>
  <c r="BF125"/>
  <c r="T125"/>
  <c r="T124"/>
  <c r="R125"/>
  <c r="R124"/>
  <c r="P125"/>
  <c r="P124"/>
  <c r="BK125"/>
  <c r="BK124"/>
  <c r="J124"/>
  <c r="J125"/>
  <c r="BE125"/>
  <c r="J6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64"/>
  <c r="BI101"/>
  <c r="BH101"/>
  <c r="BG101"/>
  <c r="BF101"/>
  <c r="T101"/>
  <c r="T100"/>
  <c r="R101"/>
  <c r="R100"/>
  <c r="P101"/>
  <c r="P100"/>
  <c r="BK101"/>
  <c r="BK100"/>
  <c r="J100"/>
  <c r="J101"/>
  <c r="BE101"/>
  <c r="J63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6"/>
  <c i="1" r="BD65"/>
  <c i="12" r="BH92"/>
  <c r="F35"/>
  <c i="1" r="BC65"/>
  <c i="12" r="BG92"/>
  <c r="F34"/>
  <c i="1" r="BB65"/>
  <c i="12" r="BF92"/>
  <c r="J33"/>
  <c i="1" r="AW65"/>
  <c i="12" r="F33"/>
  <c i="1" r="BA65"/>
  <c i="12" r="T92"/>
  <c r="T91"/>
  <c r="T90"/>
  <c r="T89"/>
  <c r="R92"/>
  <c r="R91"/>
  <c r="R90"/>
  <c r="R89"/>
  <c r="P92"/>
  <c r="P91"/>
  <c r="P90"/>
  <c r="P89"/>
  <c i="1" r="AU65"/>
  <c i="12" r="BK92"/>
  <c r="BK91"/>
  <c r="J91"/>
  <c r="BK90"/>
  <c r="J90"/>
  <c r="BK89"/>
  <c r="J89"/>
  <c r="J60"/>
  <c r="J29"/>
  <c i="1" r="AG65"/>
  <c i="12" r="J92"/>
  <c r="BE92"/>
  <c r="J32"/>
  <c i="1" r="AV65"/>
  <c i="12" r="F32"/>
  <c i="1" r="AZ65"/>
  <c i="12" r="J62"/>
  <c r="J61"/>
  <c r="F83"/>
  <c r="E81"/>
  <c r="F53"/>
  <c r="E51"/>
  <c r="J38"/>
  <c r="J23"/>
  <c r="E23"/>
  <c r="J85"/>
  <c r="J55"/>
  <c r="J22"/>
  <c r="J20"/>
  <c r="E20"/>
  <c r="F86"/>
  <c r="F56"/>
  <c r="J19"/>
  <c r="J17"/>
  <c r="E17"/>
  <c r="F85"/>
  <c r="F55"/>
  <c r="J16"/>
  <c r="J14"/>
  <c r="J83"/>
  <c r="J53"/>
  <c r="E7"/>
  <c r="E77"/>
  <c r="E47"/>
  <c i="1" r="AY64"/>
  <c r="AX64"/>
  <c i="11"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6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R108"/>
  <c r="R107"/>
  <c r="P108"/>
  <c r="P107"/>
  <c r="BK108"/>
  <c r="BK107"/>
  <c r="J107"/>
  <c r="J108"/>
  <c r="BE108"/>
  <c r="J64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3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6"/>
  <c i="1" r="BD64"/>
  <c i="11" r="BH91"/>
  <c r="F35"/>
  <c i="1" r="BC64"/>
  <c i="11" r="BG91"/>
  <c r="F34"/>
  <c i="1" r="BB64"/>
  <c i="11" r="BF91"/>
  <c r="J33"/>
  <c i="1" r="AW64"/>
  <c i="11" r="F33"/>
  <c i="1" r="BA64"/>
  <c i="11" r="T91"/>
  <c r="T90"/>
  <c r="T89"/>
  <c r="T88"/>
  <c r="R91"/>
  <c r="R90"/>
  <c r="R89"/>
  <c r="R88"/>
  <c r="P91"/>
  <c r="P90"/>
  <c r="P89"/>
  <c r="P88"/>
  <c i="1" r="AU64"/>
  <c i="11" r="BK91"/>
  <c r="BK90"/>
  <c r="J90"/>
  <c r="BK89"/>
  <c r="J89"/>
  <c r="BK88"/>
  <c r="J88"/>
  <c r="J60"/>
  <c r="J29"/>
  <c i="1" r="AG64"/>
  <c i="11" r="J91"/>
  <c r="BE91"/>
  <c r="J32"/>
  <c i="1" r="AV64"/>
  <c i="11" r="F32"/>
  <c i="1" r="AZ64"/>
  <c i="11" r="J62"/>
  <c r="J61"/>
  <c r="F82"/>
  <c r="E80"/>
  <c r="F53"/>
  <c r="E51"/>
  <c r="J38"/>
  <c r="J23"/>
  <c r="E23"/>
  <c r="J84"/>
  <c r="J55"/>
  <c r="J22"/>
  <c r="J20"/>
  <c r="E20"/>
  <c r="F85"/>
  <c r="F56"/>
  <c r="J19"/>
  <c r="J17"/>
  <c r="E17"/>
  <c r="F84"/>
  <c r="F55"/>
  <c r="J16"/>
  <c r="J14"/>
  <c r="J82"/>
  <c r="J53"/>
  <c r="E7"/>
  <c r="E76"/>
  <c r="E47"/>
  <c i="1" r="AY63"/>
  <c r="AX63"/>
  <c i="10" r="BI315"/>
  <c r="BH315"/>
  <c r="BG315"/>
  <c r="BF315"/>
  <c r="T315"/>
  <c r="R315"/>
  <c r="P315"/>
  <c r="BK315"/>
  <c r="J315"/>
  <c r="BE315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1"/>
  <c r="BH311"/>
  <c r="BG311"/>
  <c r="BF311"/>
  <c r="T311"/>
  <c r="T310"/>
  <c r="R311"/>
  <c r="R310"/>
  <c r="P311"/>
  <c r="P310"/>
  <c r="BK311"/>
  <c r="BK310"/>
  <c r="J310"/>
  <c r="J311"/>
  <c r="BE311"/>
  <c r="J81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T306"/>
  <c r="R307"/>
  <c r="R306"/>
  <c r="P307"/>
  <c r="P306"/>
  <c r="BK307"/>
  <c r="BK306"/>
  <c r="J306"/>
  <c r="J307"/>
  <c r="BE307"/>
  <c r="J80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3"/>
  <c r="BH293"/>
  <c r="BG293"/>
  <c r="BF293"/>
  <c r="T293"/>
  <c r="T292"/>
  <c r="R293"/>
  <c r="R292"/>
  <c r="P293"/>
  <c r="P292"/>
  <c r="BK293"/>
  <c r="BK292"/>
  <c r="J292"/>
  <c r="J293"/>
  <c r="BE293"/>
  <c r="J79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7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7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76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T257"/>
  <c r="R258"/>
  <c r="R257"/>
  <c r="P258"/>
  <c r="P257"/>
  <c r="BK258"/>
  <c r="BK257"/>
  <c r="J257"/>
  <c r="J258"/>
  <c r="BE258"/>
  <c r="J75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50"/>
  <c r="BH250"/>
  <c r="BG250"/>
  <c r="BF250"/>
  <c r="T250"/>
  <c r="T249"/>
  <c r="T248"/>
  <c r="R250"/>
  <c r="R249"/>
  <c r="R248"/>
  <c r="P250"/>
  <c r="P249"/>
  <c r="P248"/>
  <c r="BK250"/>
  <c r="BK249"/>
  <c r="J249"/>
  <c r="BK248"/>
  <c r="J248"/>
  <c r="J250"/>
  <c r="BE250"/>
  <c r="J74"/>
  <c r="J73"/>
  <c r="BI245"/>
  <c r="BH245"/>
  <c r="BG245"/>
  <c r="BF245"/>
  <c r="T245"/>
  <c r="T244"/>
  <c r="R245"/>
  <c r="R244"/>
  <c r="P245"/>
  <c r="P244"/>
  <c r="BK245"/>
  <c r="BK244"/>
  <c r="J244"/>
  <c r="J245"/>
  <c r="BE245"/>
  <c r="J72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7"/>
  <c r="BH237"/>
  <c r="BG237"/>
  <c r="BF237"/>
  <c r="T237"/>
  <c r="T236"/>
  <c r="R237"/>
  <c r="R236"/>
  <c r="P237"/>
  <c r="P236"/>
  <c r="BK237"/>
  <c r="BK236"/>
  <c r="J236"/>
  <c r="J237"/>
  <c r="BE237"/>
  <c r="J71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T195"/>
  <c r="R196"/>
  <c r="R195"/>
  <c r="P196"/>
  <c r="P195"/>
  <c r="BK196"/>
  <c r="BK195"/>
  <c r="J195"/>
  <c r="J196"/>
  <c r="BE196"/>
  <c r="J70"/>
  <c r="BI194"/>
  <c r="BH194"/>
  <c r="BG194"/>
  <c r="BF194"/>
  <c r="T194"/>
  <c r="T193"/>
  <c r="T192"/>
  <c r="R194"/>
  <c r="R193"/>
  <c r="R192"/>
  <c r="P194"/>
  <c r="P193"/>
  <c r="P192"/>
  <c r="BK194"/>
  <c r="BK193"/>
  <c r="J193"/>
  <c r="BK192"/>
  <c r="J192"/>
  <c r="J194"/>
  <c r="BE194"/>
  <c r="J69"/>
  <c r="J68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67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T174"/>
  <c r="R175"/>
  <c r="R174"/>
  <c r="P175"/>
  <c r="P174"/>
  <c r="BK175"/>
  <c r="BK174"/>
  <c r="J174"/>
  <c r="J175"/>
  <c r="BE175"/>
  <c r="J66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T153"/>
  <c r="R155"/>
  <c r="R154"/>
  <c r="R153"/>
  <c r="P155"/>
  <c r="P154"/>
  <c r="P153"/>
  <c r="BK155"/>
  <c r="BK154"/>
  <c r="J154"/>
  <c r="BK153"/>
  <c r="J153"/>
  <c r="J155"/>
  <c r="BE155"/>
  <c r="J65"/>
  <c r="J64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F36"/>
  <c i="1" r="BD63"/>
  <c i="10" r="BH106"/>
  <c r="F35"/>
  <c i="1" r="BC63"/>
  <c i="10" r="BG106"/>
  <c r="F34"/>
  <c i="1" r="BB63"/>
  <c i="10" r="BF106"/>
  <c r="J33"/>
  <c i="1" r="AW63"/>
  <c i="10" r="F33"/>
  <c i="1" r="BA63"/>
  <c i="10" r="T106"/>
  <c r="T105"/>
  <c r="T104"/>
  <c r="T103"/>
  <c r="R106"/>
  <c r="R105"/>
  <c r="R104"/>
  <c r="R103"/>
  <c r="P106"/>
  <c r="P105"/>
  <c r="P104"/>
  <c r="P103"/>
  <c i="1" r="AU63"/>
  <c i="10" r="BK106"/>
  <c r="BK105"/>
  <c r="J105"/>
  <c r="BK104"/>
  <c r="J104"/>
  <c r="BK103"/>
  <c r="J103"/>
  <c r="J60"/>
  <c r="J29"/>
  <c i="1" r="AG63"/>
  <c i="10" r="J106"/>
  <c r="BE106"/>
  <c r="J32"/>
  <c i="1" r="AV63"/>
  <c i="10" r="F32"/>
  <c i="1" r="AZ63"/>
  <c i="10" r="J62"/>
  <c r="J61"/>
  <c r="F97"/>
  <c r="E95"/>
  <c r="F53"/>
  <c r="E51"/>
  <c r="J38"/>
  <c r="J23"/>
  <c r="E23"/>
  <c r="J99"/>
  <c r="J55"/>
  <c r="J22"/>
  <c r="J20"/>
  <c r="E20"/>
  <c r="F100"/>
  <c r="F56"/>
  <c r="J19"/>
  <c r="J17"/>
  <c r="E17"/>
  <c r="F99"/>
  <c r="F55"/>
  <c r="J16"/>
  <c r="J14"/>
  <c r="J97"/>
  <c r="J53"/>
  <c r="E7"/>
  <c r="E91"/>
  <c r="E47"/>
  <c i="1" r="AY61"/>
  <c r="AX61"/>
  <c i="9"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7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61"/>
  <c i="9" r="BH94"/>
  <c r="F37"/>
  <c i="1" r="BC61"/>
  <c i="9" r="BG94"/>
  <c r="F36"/>
  <c i="1" r="BB61"/>
  <c i="9" r="BF94"/>
  <c r="J35"/>
  <c i="1" r="AW61"/>
  <c i="9" r="F35"/>
  <c i="1" r="BA61"/>
  <c i="9" r="T94"/>
  <c r="T93"/>
  <c r="T92"/>
  <c r="T91"/>
  <c r="R94"/>
  <c r="R93"/>
  <c r="R92"/>
  <c r="R91"/>
  <c r="P94"/>
  <c r="P93"/>
  <c r="P92"/>
  <c r="P91"/>
  <c i="1" r="AU61"/>
  <c i="9" r="BK94"/>
  <c r="BK93"/>
  <c r="J93"/>
  <c r="BK92"/>
  <c r="J92"/>
  <c r="BK91"/>
  <c r="J91"/>
  <c r="J64"/>
  <c r="J31"/>
  <c i="1" r="AG61"/>
  <c i="9" r="J94"/>
  <c r="BE94"/>
  <c r="J34"/>
  <c i="1" r="AV61"/>
  <c i="9" r="F34"/>
  <c i="1" r="AZ61"/>
  <c i="9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" r="AY60"/>
  <c r="AX60"/>
  <c i="8"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7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60"/>
  <c i="8" r="BH94"/>
  <c r="F37"/>
  <c i="1" r="BC60"/>
  <c i="8" r="BG94"/>
  <c r="F36"/>
  <c i="1" r="BB60"/>
  <c i="8" r="BF94"/>
  <c r="J35"/>
  <c i="1" r="AW60"/>
  <c i="8" r="F35"/>
  <c i="1" r="BA60"/>
  <c i="8" r="T94"/>
  <c r="T93"/>
  <c r="T92"/>
  <c r="T91"/>
  <c r="R94"/>
  <c r="R93"/>
  <c r="R92"/>
  <c r="R91"/>
  <c r="P94"/>
  <c r="P93"/>
  <c r="P92"/>
  <c r="P91"/>
  <c i="1" r="AU60"/>
  <c i="8" r="BK94"/>
  <c r="BK93"/>
  <c r="J93"/>
  <c r="BK92"/>
  <c r="J92"/>
  <c r="BK91"/>
  <c r="J91"/>
  <c r="J64"/>
  <c r="J31"/>
  <c i="1" r="AG60"/>
  <c i="8" r="J94"/>
  <c r="BE94"/>
  <c r="J34"/>
  <c i="1" r="AV60"/>
  <c i="8" r="F34"/>
  <c i="1" r="AZ60"/>
  <c i="8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" r="AY59"/>
  <c r="AX59"/>
  <c i="7"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7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59"/>
  <c i="7" r="BH94"/>
  <c r="F37"/>
  <c i="1" r="BC59"/>
  <c i="7" r="BG94"/>
  <c r="F36"/>
  <c i="1" r="BB59"/>
  <c i="7" r="BF94"/>
  <c r="J35"/>
  <c i="1" r="AW59"/>
  <c i="7" r="F35"/>
  <c i="1" r="BA59"/>
  <c i="7" r="T94"/>
  <c r="T93"/>
  <c r="T92"/>
  <c r="T91"/>
  <c r="R94"/>
  <c r="R93"/>
  <c r="R92"/>
  <c r="R91"/>
  <c r="P94"/>
  <c r="P93"/>
  <c r="P92"/>
  <c r="P91"/>
  <c i="1" r="AU59"/>
  <c i="7" r="BK94"/>
  <c r="BK93"/>
  <c r="J93"/>
  <c r="BK92"/>
  <c r="J92"/>
  <c r="BK91"/>
  <c r="J91"/>
  <c r="J64"/>
  <c r="J31"/>
  <c i="1" r="AG59"/>
  <c i="7" r="J94"/>
  <c r="BE94"/>
  <c r="J34"/>
  <c i="1" r="AV59"/>
  <c i="7" r="F34"/>
  <c i="1" r="AZ59"/>
  <c i="7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" r="AY58"/>
  <c r="AX58"/>
  <c i="6" r="BI105"/>
  <c r="BH105"/>
  <c r="BG105"/>
  <c r="BF105"/>
  <c r="T105"/>
  <c r="T104"/>
  <c r="R105"/>
  <c r="R104"/>
  <c r="P105"/>
  <c r="P104"/>
  <c r="BK105"/>
  <c r="BK104"/>
  <c r="J104"/>
  <c r="J105"/>
  <c r="BE105"/>
  <c r="J67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58"/>
  <c i="6" r="BH94"/>
  <c r="F37"/>
  <c i="1" r="BC58"/>
  <c i="6" r="BG94"/>
  <c r="F36"/>
  <c i="1" r="BB58"/>
  <c i="6" r="BF94"/>
  <c r="J35"/>
  <c i="1" r="AW58"/>
  <c i="6" r="F35"/>
  <c i="1" r="BA58"/>
  <c i="6" r="T94"/>
  <c r="T93"/>
  <c r="T92"/>
  <c r="T91"/>
  <c r="R94"/>
  <c r="R93"/>
  <c r="R92"/>
  <c r="R91"/>
  <c r="P94"/>
  <c r="P93"/>
  <c r="P92"/>
  <c r="P91"/>
  <c i="1" r="AU58"/>
  <c i="6" r="BK94"/>
  <c r="BK93"/>
  <c r="J93"/>
  <c r="BK92"/>
  <c r="J92"/>
  <c r="BK91"/>
  <c r="J91"/>
  <c r="J64"/>
  <c r="J31"/>
  <c i="1" r="AG58"/>
  <c i="6" r="J94"/>
  <c r="BE94"/>
  <c r="J34"/>
  <c i="1" r="AV58"/>
  <c i="6" r="F34"/>
  <c i="1" r="AZ58"/>
  <c i="6" r="J66"/>
  <c r="J65"/>
  <c r="F85"/>
  <c r="E83"/>
  <c r="F57"/>
  <c r="E55"/>
  <c r="J40"/>
  <c r="J25"/>
  <c r="E25"/>
  <c r="J87"/>
  <c r="J59"/>
  <c r="J24"/>
  <c r="J22"/>
  <c r="E22"/>
  <c r="F88"/>
  <c r="F60"/>
  <c r="J21"/>
  <c r="J19"/>
  <c r="E19"/>
  <c r="F87"/>
  <c r="F59"/>
  <c r="J18"/>
  <c r="J16"/>
  <c r="J85"/>
  <c r="J57"/>
  <c r="E7"/>
  <c r="E77"/>
  <c r="E49"/>
  <c i="1" r="AY56"/>
  <c r="AX56"/>
  <c i="5" r="BI375"/>
  <c r="BH375"/>
  <c r="BG375"/>
  <c r="BF375"/>
  <c r="T375"/>
  <c r="T374"/>
  <c r="R375"/>
  <c r="R374"/>
  <c r="P375"/>
  <c r="P374"/>
  <c r="BK375"/>
  <c r="BK374"/>
  <c r="J374"/>
  <c r="J375"/>
  <c r="BE375"/>
  <c r="J133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71"/>
  <c r="BH371"/>
  <c r="BG371"/>
  <c r="BF371"/>
  <c r="T371"/>
  <c r="R371"/>
  <c r="P371"/>
  <c r="BK371"/>
  <c r="J371"/>
  <c r="BE371"/>
  <c r="BI370"/>
  <c r="BH370"/>
  <c r="BG370"/>
  <c r="BF370"/>
  <c r="T370"/>
  <c r="T369"/>
  <c r="T368"/>
  <c r="R370"/>
  <c r="R369"/>
  <c r="R368"/>
  <c r="P370"/>
  <c r="P369"/>
  <c r="P368"/>
  <c r="BK370"/>
  <c r="BK369"/>
  <c r="J369"/>
  <c r="BK368"/>
  <c r="J368"/>
  <c r="J370"/>
  <c r="BE370"/>
  <c r="J132"/>
  <c r="J131"/>
  <c r="BI367"/>
  <c r="BH367"/>
  <c r="BG367"/>
  <c r="BF367"/>
  <c r="T367"/>
  <c r="T366"/>
  <c r="R367"/>
  <c r="R366"/>
  <c r="P367"/>
  <c r="P366"/>
  <c r="BK367"/>
  <c r="BK366"/>
  <c r="J366"/>
  <c r="J367"/>
  <c r="BE367"/>
  <c r="J130"/>
  <c r="BI365"/>
  <c r="BH365"/>
  <c r="BG365"/>
  <c r="BF365"/>
  <c r="T365"/>
  <c r="R365"/>
  <c r="P365"/>
  <c r="BK365"/>
  <c r="J365"/>
  <c r="BE365"/>
  <c r="BI364"/>
  <c r="BH364"/>
  <c r="BG364"/>
  <c r="BF364"/>
  <c r="T364"/>
  <c r="T363"/>
  <c r="R364"/>
  <c r="R363"/>
  <c r="P364"/>
  <c r="P363"/>
  <c r="BK364"/>
  <c r="BK363"/>
  <c r="J363"/>
  <c r="J364"/>
  <c r="BE364"/>
  <c r="J129"/>
  <c r="BI362"/>
  <c r="BH362"/>
  <c r="BG362"/>
  <c r="BF362"/>
  <c r="T362"/>
  <c r="T361"/>
  <c r="R362"/>
  <c r="R361"/>
  <c r="P362"/>
  <c r="P361"/>
  <c r="BK362"/>
  <c r="BK361"/>
  <c r="J361"/>
  <c r="J362"/>
  <c r="BE362"/>
  <c r="J128"/>
  <c r="BI360"/>
  <c r="BH360"/>
  <c r="BG360"/>
  <c r="BF360"/>
  <c r="T360"/>
  <c r="R360"/>
  <c r="P360"/>
  <c r="BK360"/>
  <c r="J360"/>
  <c r="BE360"/>
  <c r="BI359"/>
  <c r="BH359"/>
  <c r="BG359"/>
  <c r="BF359"/>
  <c r="T359"/>
  <c r="T358"/>
  <c r="R359"/>
  <c r="R358"/>
  <c r="P359"/>
  <c r="P358"/>
  <c r="BK359"/>
  <c r="BK358"/>
  <c r="J358"/>
  <c r="J359"/>
  <c r="BE359"/>
  <c r="J127"/>
  <c r="BI357"/>
  <c r="BH357"/>
  <c r="BG357"/>
  <c r="BF357"/>
  <c r="T357"/>
  <c r="R357"/>
  <c r="P357"/>
  <c r="BK357"/>
  <c r="J357"/>
  <c r="BE357"/>
  <c r="BI356"/>
  <c r="BH356"/>
  <c r="BG356"/>
  <c r="BF356"/>
  <c r="T356"/>
  <c r="T355"/>
  <c r="R356"/>
  <c r="R355"/>
  <c r="P356"/>
  <c r="P355"/>
  <c r="BK356"/>
  <c r="BK355"/>
  <c r="J355"/>
  <c r="J356"/>
  <c r="BE356"/>
  <c r="J126"/>
  <c r="BI354"/>
  <c r="BH354"/>
  <c r="BG354"/>
  <c r="BF354"/>
  <c r="T354"/>
  <c r="R354"/>
  <c r="P354"/>
  <c r="BK354"/>
  <c r="J354"/>
  <c r="BE354"/>
  <c r="BI353"/>
  <c r="BH353"/>
  <c r="BG353"/>
  <c r="BF353"/>
  <c r="T353"/>
  <c r="T352"/>
  <c r="R353"/>
  <c r="R352"/>
  <c r="P353"/>
  <c r="P352"/>
  <c r="BK353"/>
  <c r="BK352"/>
  <c r="J352"/>
  <c r="J353"/>
  <c r="BE353"/>
  <c r="J125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T348"/>
  <c r="R349"/>
  <c r="R348"/>
  <c r="P349"/>
  <c r="P348"/>
  <c r="BK349"/>
  <c r="BK348"/>
  <c r="J348"/>
  <c r="J349"/>
  <c r="BE349"/>
  <c r="J124"/>
  <c r="BI347"/>
  <c r="BH347"/>
  <c r="BG347"/>
  <c r="BF347"/>
  <c r="T347"/>
  <c r="R347"/>
  <c r="P347"/>
  <c r="BK347"/>
  <c r="J347"/>
  <c r="BE347"/>
  <c r="BI346"/>
  <c r="BH346"/>
  <c r="BG346"/>
  <c r="BF346"/>
  <c r="T346"/>
  <c r="T345"/>
  <c r="R346"/>
  <c r="R345"/>
  <c r="P346"/>
  <c r="P345"/>
  <c r="BK346"/>
  <c r="BK345"/>
  <c r="J345"/>
  <c r="J346"/>
  <c r="BE346"/>
  <c r="J123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T332"/>
  <c r="T331"/>
  <c r="R333"/>
  <c r="R332"/>
  <c r="R331"/>
  <c r="P333"/>
  <c r="P332"/>
  <c r="P331"/>
  <c r="BK333"/>
  <c r="BK332"/>
  <c r="J332"/>
  <c r="BK331"/>
  <c r="J331"/>
  <c r="J333"/>
  <c r="BE333"/>
  <c r="J122"/>
  <c r="J121"/>
  <c r="BI330"/>
  <c r="BH330"/>
  <c r="BG330"/>
  <c r="BF330"/>
  <c r="T330"/>
  <c r="T329"/>
  <c r="R330"/>
  <c r="R329"/>
  <c r="P330"/>
  <c r="P329"/>
  <c r="BK330"/>
  <c r="BK329"/>
  <c r="J329"/>
  <c r="J330"/>
  <c r="BE330"/>
  <c r="J120"/>
  <c r="BI328"/>
  <c r="BH328"/>
  <c r="BG328"/>
  <c r="BF328"/>
  <c r="T328"/>
  <c r="T327"/>
  <c r="R328"/>
  <c r="R327"/>
  <c r="P328"/>
  <c r="P327"/>
  <c r="BK328"/>
  <c r="BK327"/>
  <c r="J327"/>
  <c r="J328"/>
  <c r="BE328"/>
  <c r="J119"/>
  <c r="BI326"/>
  <c r="BH326"/>
  <c r="BG326"/>
  <c r="BF326"/>
  <c r="T326"/>
  <c r="T325"/>
  <c r="R326"/>
  <c r="R325"/>
  <c r="P326"/>
  <c r="P325"/>
  <c r="BK326"/>
  <c r="BK325"/>
  <c r="J325"/>
  <c r="J326"/>
  <c r="BE326"/>
  <c r="J118"/>
  <c r="BI324"/>
  <c r="BH324"/>
  <c r="BG324"/>
  <c r="BF324"/>
  <c r="T324"/>
  <c r="T323"/>
  <c r="R324"/>
  <c r="R323"/>
  <c r="P324"/>
  <c r="P323"/>
  <c r="BK324"/>
  <c r="BK323"/>
  <c r="J323"/>
  <c r="J324"/>
  <c r="BE324"/>
  <c r="J117"/>
  <c r="BI322"/>
  <c r="BH322"/>
  <c r="BG322"/>
  <c r="BF322"/>
  <c r="T322"/>
  <c r="T321"/>
  <c r="R322"/>
  <c r="R321"/>
  <c r="P322"/>
  <c r="P321"/>
  <c r="BK322"/>
  <c r="BK321"/>
  <c r="J321"/>
  <c r="J322"/>
  <c r="BE322"/>
  <c r="J116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T317"/>
  <c r="T316"/>
  <c r="R318"/>
  <c r="R317"/>
  <c r="R316"/>
  <c r="P318"/>
  <c r="P317"/>
  <c r="P316"/>
  <c r="BK318"/>
  <c r="BK317"/>
  <c r="J317"/>
  <c r="BK316"/>
  <c r="J316"/>
  <c r="J318"/>
  <c r="BE318"/>
  <c r="J115"/>
  <c r="J114"/>
  <c r="BI315"/>
  <c r="BH315"/>
  <c r="BG315"/>
  <c r="BF315"/>
  <c r="T315"/>
  <c r="R315"/>
  <c r="P315"/>
  <c r="BK315"/>
  <c r="J315"/>
  <c r="BE315"/>
  <c r="BI314"/>
  <c r="BH314"/>
  <c r="BG314"/>
  <c r="BF314"/>
  <c r="T314"/>
  <c r="T313"/>
  <c r="R314"/>
  <c r="R313"/>
  <c r="P314"/>
  <c r="P313"/>
  <c r="BK314"/>
  <c r="BK313"/>
  <c r="J313"/>
  <c r="J314"/>
  <c r="BE314"/>
  <c r="J113"/>
  <c r="BI312"/>
  <c r="BH312"/>
  <c r="BG312"/>
  <c r="BF312"/>
  <c r="T312"/>
  <c r="T311"/>
  <c r="R312"/>
  <c r="R311"/>
  <c r="P312"/>
  <c r="P311"/>
  <c r="BK312"/>
  <c r="BK311"/>
  <c r="J311"/>
  <c r="J312"/>
  <c r="BE312"/>
  <c r="J112"/>
  <c r="BI310"/>
  <c r="BH310"/>
  <c r="BG310"/>
  <c r="BF310"/>
  <c r="T310"/>
  <c r="R310"/>
  <c r="P310"/>
  <c r="BK310"/>
  <c r="J310"/>
  <c r="BE310"/>
  <c r="BI309"/>
  <c r="BH309"/>
  <c r="BG309"/>
  <c r="BF309"/>
  <c r="T309"/>
  <c r="T308"/>
  <c r="R309"/>
  <c r="R308"/>
  <c r="P309"/>
  <c r="P308"/>
  <c r="BK309"/>
  <c r="BK308"/>
  <c r="J308"/>
  <c r="J309"/>
  <c r="BE309"/>
  <c r="J111"/>
  <c r="BI307"/>
  <c r="BH307"/>
  <c r="BG307"/>
  <c r="BF307"/>
  <c r="T307"/>
  <c r="T306"/>
  <c r="R307"/>
  <c r="R306"/>
  <c r="P307"/>
  <c r="P306"/>
  <c r="BK307"/>
  <c r="BK306"/>
  <c r="J306"/>
  <c r="J307"/>
  <c r="BE307"/>
  <c r="J110"/>
  <c r="BI305"/>
  <c r="BH305"/>
  <c r="BG305"/>
  <c r="BF305"/>
  <c r="T305"/>
  <c r="T304"/>
  <c r="R305"/>
  <c r="R304"/>
  <c r="P305"/>
  <c r="P304"/>
  <c r="BK305"/>
  <c r="BK304"/>
  <c r="J304"/>
  <c r="J305"/>
  <c r="BE305"/>
  <c r="J109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108"/>
  <c r="BI298"/>
  <c r="BH298"/>
  <c r="BG298"/>
  <c r="BF298"/>
  <c r="T298"/>
  <c r="R298"/>
  <c r="P298"/>
  <c r="BK298"/>
  <c r="J298"/>
  <c r="BE298"/>
  <c r="BI297"/>
  <c r="BH297"/>
  <c r="BG297"/>
  <c r="BF297"/>
  <c r="T297"/>
  <c r="T296"/>
  <c r="R297"/>
  <c r="R296"/>
  <c r="P297"/>
  <c r="P296"/>
  <c r="BK297"/>
  <c r="BK296"/>
  <c r="J296"/>
  <c r="J297"/>
  <c r="BE297"/>
  <c r="J107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106"/>
  <c r="BI292"/>
  <c r="BH292"/>
  <c r="BG292"/>
  <c r="BF292"/>
  <c r="T292"/>
  <c r="R292"/>
  <c r="P292"/>
  <c r="BK292"/>
  <c r="J292"/>
  <c r="BE292"/>
  <c r="BI291"/>
  <c r="BH291"/>
  <c r="BG291"/>
  <c r="BF291"/>
  <c r="T291"/>
  <c r="T290"/>
  <c r="T289"/>
  <c r="R291"/>
  <c r="R290"/>
  <c r="R289"/>
  <c r="P291"/>
  <c r="P290"/>
  <c r="P289"/>
  <c r="BK291"/>
  <c r="BK290"/>
  <c r="J290"/>
  <c r="BK289"/>
  <c r="J289"/>
  <c r="J291"/>
  <c r="BE291"/>
  <c r="J105"/>
  <c r="J104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T285"/>
  <c r="R286"/>
  <c r="R285"/>
  <c r="P286"/>
  <c r="P285"/>
  <c r="BK286"/>
  <c r="BK285"/>
  <c r="J285"/>
  <c r="J286"/>
  <c r="BE286"/>
  <c r="J103"/>
  <c r="BI284"/>
  <c r="BH284"/>
  <c r="BG284"/>
  <c r="BF284"/>
  <c r="T284"/>
  <c r="R284"/>
  <c r="P284"/>
  <c r="BK284"/>
  <c r="J284"/>
  <c r="BE284"/>
  <c r="BI283"/>
  <c r="BH283"/>
  <c r="BG283"/>
  <c r="BF283"/>
  <c r="T283"/>
  <c r="T282"/>
  <c r="R283"/>
  <c r="R282"/>
  <c r="P283"/>
  <c r="P282"/>
  <c r="BK283"/>
  <c r="BK282"/>
  <c r="J282"/>
  <c r="J283"/>
  <c r="BE283"/>
  <c r="J102"/>
  <c r="BI281"/>
  <c r="BH281"/>
  <c r="BG281"/>
  <c r="BF281"/>
  <c r="T281"/>
  <c r="R281"/>
  <c r="P281"/>
  <c r="BK281"/>
  <c r="J281"/>
  <c r="BE281"/>
  <c r="BI280"/>
  <c r="BH280"/>
  <c r="BG280"/>
  <c r="BF280"/>
  <c r="T280"/>
  <c r="T279"/>
  <c r="R280"/>
  <c r="R279"/>
  <c r="P280"/>
  <c r="P279"/>
  <c r="BK280"/>
  <c r="BK279"/>
  <c r="J279"/>
  <c r="J280"/>
  <c r="BE280"/>
  <c r="J101"/>
  <c r="BI278"/>
  <c r="BH278"/>
  <c r="BG278"/>
  <c r="BF278"/>
  <c r="T278"/>
  <c r="T277"/>
  <c r="R278"/>
  <c r="R277"/>
  <c r="P278"/>
  <c r="P277"/>
  <c r="BK278"/>
  <c r="BK277"/>
  <c r="J277"/>
  <c r="J278"/>
  <c r="BE278"/>
  <c r="J100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99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98"/>
  <c r="BI270"/>
  <c r="BH270"/>
  <c r="BG270"/>
  <c r="BF270"/>
  <c r="T270"/>
  <c r="T269"/>
  <c r="R270"/>
  <c r="R269"/>
  <c r="P270"/>
  <c r="P269"/>
  <c r="BK270"/>
  <c r="BK269"/>
  <c r="J269"/>
  <c r="J270"/>
  <c r="BE270"/>
  <c r="J97"/>
  <c r="BI268"/>
  <c r="BH268"/>
  <c r="BG268"/>
  <c r="BF268"/>
  <c r="T268"/>
  <c r="T267"/>
  <c r="R268"/>
  <c r="R267"/>
  <c r="P268"/>
  <c r="P267"/>
  <c r="BK268"/>
  <c r="BK267"/>
  <c r="J267"/>
  <c r="J268"/>
  <c r="BE268"/>
  <c r="J96"/>
  <c r="BI266"/>
  <c r="BH266"/>
  <c r="BG266"/>
  <c r="BF266"/>
  <c r="T266"/>
  <c r="R266"/>
  <c r="P266"/>
  <c r="BK266"/>
  <c r="J266"/>
  <c r="BE266"/>
  <c r="BI265"/>
  <c r="BH265"/>
  <c r="BG265"/>
  <c r="BF265"/>
  <c r="T265"/>
  <c r="T264"/>
  <c r="R265"/>
  <c r="R264"/>
  <c r="P265"/>
  <c r="P264"/>
  <c r="BK265"/>
  <c r="BK264"/>
  <c r="J264"/>
  <c r="J265"/>
  <c r="BE265"/>
  <c r="J95"/>
  <c r="BI263"/>
  <c r="BH263"/>
  <c r="BG263"/>
  <c r="BF263"/>
  <c r="T263"/>
  <c r="T262"/>
  <c r="T261"/>
  <c r="T260"/>
  <c r="R263"/>
  <c r="R262"/>
  <c r="R261"/>
  <c r="R260"/>
  <c r="P263"/>
  <c r="P262"/>
  <c r="P261"/>
  <c r="P260"/>
  <c r="BK263"/>
  <c r="BK262"/>
  <c r="J262"/>
  <c r="BK261"/>
  <c r="J261"/>
  <c r="BK260"/>
  <c r="J260"/>
  <c r="J263"/>
  <c r="BE263"/>
  <c r="J94"/>
  <c r="J93"/>
  <c r="J92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T256"/>
  <c r="R257"/>
  <c r="R256"/>
  <c r="P257"/>
  <c r="P256"/>
  <c r="BK257"/>
  <c r="BK256"/>
  <c r="J256"/>
  <c r="J257"/>
  <c r="BE257"/>
  <c r="J91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90"/>
  <c r="J89"/>
  <c r="BI244"/>
  <c r="BH244"/>
  <c r="BG244"/>
  <c r="BF244"/>
  <c r="T244"/>
  <c r="T243"/>
  <c r="R244"/>
  <c r="R243"/>
  <c r="P244"/>
  <c r="P243"/>
  <c r="BK244"/>
  <c r="BK243"/>
  <c r="J243"/>
  <c r="J244"/>
  <c r="BE244"/>
  <c r="J88"/>
  <c r="BI242"/>
  <c r="BH242"/>
  <c r="BG242"/>
  <c r="BF242"/>
  <c r="T242"/>
  <c r="T241"/>
  <c r="R242"/>
  <c r="R241"/>
  <c r="P242"/>
  <c r="P241"/>
  <c r="BK242"/>
  <c r="BK241"/>
  <c r="J241"/>
  <c r="J242"/>
  <c r="BE242"/>
  <c r="J87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T235"/>
  <c r="R236"/>
  <c r="R235"/>
  <c r="P236"/>
  <c r="P235"/>
  <c r="BK236"/>
  <c r="BK235"/>
  <c r="J235"/>
  <c r="J236"/>
  <c r="BE236"/>
  <c r="J86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T230"/>
  <c r="R231"/>
  <c r="R230"/>
  <c r="P231"/>
  <c r="P230"/>
  <c r="BK231"/>
  <c r="BK230"/>
  <c r="J230"/>
  <c r="J231"/>
  <c r="BE231"/>
  <c r="J85"/>
  <c r="BI229"/>
  <c r="BH229"/>
  <c r="BG229"/>
  <c r="BF229"/>
  <c r="T229"/>
  <c r="R229"/>
  <c r="P229"/>
  <c r="BK229"/>
  <c r="J229"/>
  <c r="BE229"/>
  <c r="BI228"/>
  <c r="BH228"/>
  <c r="BG228"/>
  <c r="BF228"/>
  <c r="T228"/>
  <c r="T227"/>
  <c r="R228"/>
  <c r="R227"/>
  <c r="P228"/>
  <c r="P227"/>
  <c r="BK228"/>
  <c r="BK227"/>
  <c r="J227"/>
  <c r="J228"/>
  <c r="BE228"/>
  <c r="J84"/>
  <c r="BI226"/>
  <c r="BH226"/>
  <c r="BG226"/>
  <c r="BF226"/>
  <c r="T226"/>
  <c r="R226"/>
  <c r="P226"/>
  <c r="BK226"/>
  <c r="J226"/>
  <c r="BE226"/>
  <c r="BI225"/>
  <c r="BH225"/>
  <c r="BG225"/>
  <c r="BF225"/>
  <c r="T225"/>
  <c r="T224"/>
  <c r="R225"/>
  <c r="R224"/>
  <c r="P225"/>
  <c r="P224"/>
  <c r="BK225"/>
  <c r="BK224"/>
  <c r="J224"/>
  <c r="J225"/>
  <c r="BE225"/>
  <c r="J83"/>
  <c r="BI223"/>
  <c r="BH223"/>
  <c r="BG223"/>
  <c r="BF223"/>
  <c r="T223"/>
  <c r="T222"/>
  <c r="R223"/>
  <c r="R222"/>
  <c r="P223"/>
  <c r="P222"/>
  <c r="BK223"/>
  <c r="BK222"/>
  <c r="J222"/>
  <c r="J223"/>
  <c r="BE223"/>
  <c r="J82"/>
  <c r="BI221"/>
  <c r="BH221"/>
  <c r="BG221"/>
  <c r="BF221"/>
  <c r="T221"/>
  <c r="R221"/>
  <c r="P221"/>
  <c r="BK221"/>
  <c r="J221"/>
  <c r="BE221"/>
  <c r="BI220"/>
  <c r="BH220"/>
  <c r="BG220"/>
  <c r="BF220"/>
  <c r="T220"/>
  <c r="T219"/>
  <c r="R220"/>
  <c r="R219"/>
  <c r="P220"/>
  <c r="P219"/>
  <c r="BK220"/>
  <c r="BK219"/>
  <c r="J219"/>
  <c r="J220"/>
  <c r="BE220"/>
  <c r="J81"/>
  <c r="BI218"/>
  <c r="BH218"/>
  <c r="BG218"/>
  <c r="BF218"/>
  <c r="T218"/>
  <c r="T217"/>
  <c r="R218"/>
  <c r="R217"/>
  <c r="P218"/>
  <c r="P217"/>
  <c r="BK218"/>
  <c r="BK217"/>
  <c r="J217"/>
  <c r="J218"/>
  <c r="BE218"/>
  <c r="J80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79"/>
  <c r="BI211"/>
  <c r="BH211"/>
  <c r="BG211"/>
  <c r="BF211"/>
  <c r="T211"/>
  <c r="T210"/>
  <c r="R211"/>
  <c r="R210"/>
  <c r="P211"/>
  <c r="P210"/>
  <c r="BK211"/>
  <c r="BK210"/>
  <c r="J210"/>
  <c r="J211"/>
  <c r="BE211"/>
  <c r="J78"/>
  <c r="BI209"/>
  <c r="BH209"/>
  <c r="BG209"/>
  <c r="BF209"/>
  <c r="T209"/>
  <c r="T208"/>
  <c r="R209"/>
  <c r="R208"/>
  <c r="P209"/>
  <c r="P208"/>
  <c r="BK209"/>
  <c r="BK208"/>
  <c r="J208"/>
  <c r="J209"/>
  <c r="BE209"/>
  <c r="J77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T201"/>
  <c r="R202"/>
  <c r="R201"/>
  <c r="P202"/>
  <c r="P201"/>
  <c r="BK202"/>
  <c r="BK201"/>
  <c r="J201"/>
  <c r="J202"/>
  <c r="BE202"/>
  <c r="J76"/>
  <c r="BI200"/>
  <c r="BH200"/>
  <c r="BG200"/>
  <c r="BF200"/>
  <c r="T200"/>
  <c r="T199"/>
  <c r="R200"/>
  <c r="R199"/>
  <c r="P200"/>
  <c r="P199"/>
  <c r="BK200"/>
  <c r="BK199"/>
  <c r="J199"/>
  <c r="J200"/>
  <c r="BE200"/>
  <c r="J75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7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T191"/>
  <c r="R192"/>
  <c r="R191"/>
  <c r="P192"/>
  <c r="P191"/>
  <c r="BK192"/>
  <c r="BK191"/>
  <c r="J191"/>
  <c r="J192"/>
  <c r="BE192"/>
  <c r="J73"/>
  <c r="BI190"/>
  <c r="BH190"/>
  <c r="BG190"/>
  <c r="BF190"/>
  <c r="T190"/>
  <c r="T189"/>
  <c r="R190"/>
  <c r="R189"/>
  <c r="P190"/>
  <c r="P189"/>
  <c r="BK190"/>
  <c r="BK189"/>
  <c r="J189"/>
  <c r="J190"/>
  <c r="BE190"/>
  <c r="J72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71"/>
  <c r="BI180"/>
  <c r="BH180"/>
  <c r="BG180"/>
  <c r="BF180"/>
  <c r="T180"/>
  <c r="T179"/>
  <c r="R180"/>
  <c r="R179"/>
  <c r="P180"/>
  <c r="P179"/>
  <c r="BK180"/>
  <c r="BK179"/>
  <c r="J179"/>
  <c r="J180"/>
  <c r="BE180"/>
  <c r="J70"/>
  <c r="BI178"/>
  <c r="BH178"/>
  <c r="BG178"/>
  <c r="BF178"/>
  <c r="T178"/>
  <c r="T177"/>
  <c r="R178"/>
  <c r="R177"/>
  <c r="P178"/>
  <c r="P177"/>
  <c r="BK178"/>
  <c r="BK177"/>
  <c r="J177"/>
  <c r="J178"/>
  <c r="BE178"/>
  <c r="J69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68"/>
  <c r="BI172"/>
  <c r="BH172"/>
  <c r="BG172"/>
  <c r="BF172"/>
  <c r="T172"/>
  <c r="R172"/>
  <c r="P172"/>
  <c r="BK172"/>
  <c r="J172"/>
  <c r="BE172"/>
  <c r="BI171"/>
  <c r="BH171"/>
  <c r="BG171"/>
  <c r="BF171"/>
  <c r="T171"/>
  <c r="T170"/>
  <c r="R171"/>
  <c r="R170"/>
  <c r="P171"/>
  <c r="P170"/>
  <c r="BK171"/>
  <c r="BK170"/>
  <c r="J170"/>
  <c r="J171"/>
  <c r="BE171"/>
  <c r="J67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6"/>
  <c r="BI164"/>
  <c r="BH164"/>
  <c r="BG164"/>
  <c r="BF164"/>
  <c r="T164"/>
  <c r="R164"/>
  <c r="P164"/>
  <c r="BK164"/>
  <c r="J164"/>
  <c r="BE164"/>
  <c r="BI163"/>
  <c r="BH163"/>
  <c r="BG163"/>
  <c r="BF163"/>
  <c r="T163"/>
  <c r="T162"/>
  <c r="R163"/>
  <c r="R162"/>
  <c r="P163"/>
  <c r="P162"/>
  <c r="BK163"/>
  <c r="BK162"/>
  <c r="J162"/>
  <c r="J163"/>
  <c r="BE163"/>
  <c r="J65"/>
  <c r="BI161"/>
  <c r="BH161"/>
  <c r="BG161"/>
  <c r="BF161"/>
  <c r="T161"/>
  <c r="T160"/>
  <c r="R161"/>
  <c r="R160"/>
  <c r="P161"/>
  <c r="P160"/>
  <c r="BK161"/>
  <c r="BK160"/>
  <c r="J160"/>
  <c r="J161"/>
  <c r="BE161"/>
  <c r="J64"/>
  <c r="BI159"/>
  <c r="F36"/>
  <c i="1" r="BD56"/>
  <c i="5" r="BH159"/>
  <c r="F35"/>
  <c i="1" r="BC56"/>
  <c i="5" r="BG159"/>
  <c r="F34"/>
  <c i="1" r="BB56"/>
  <c i="5" r="BF159"/>
  <c r="J33"/>
  <c i="1" r="AW56"/>
  <c i="5" r="F33"/>
  <c i="1" r="BA56"/>
  <c i="5" r="T159"/>
  <c r="T158"/>
  <c r="T157"/>
  <c r="T156"/>
  <c r="T155"/>
  <c r="R159"/>
  <c r="R158"/>
  <c r="R157"/>
  <c r="R156"/>
  <c r="R155"/>
  <c r="P159"/>
  <c r="P158"/>
  <c r="P157"/>
  <c r="P156"/>
  <c r="P155"/>
  <c i="1" r="AU56"/>
  <c i="5" r="BK159"/>
  <c r="BK158"/>
  <c r="J158"/>
  <c r="BK157"/>
  <c r="J157"/>
  <c r="BK156"/>
  <c r="J156"/>
  <c r="BK155"/>
  <c r="J155"/>
  <c r="J60"/>
  <c r="J29"/>
  <c i="1" r="AG56"/>
  <c i="5" r="J159"/>
  <c r="BE159"/>
  <c r="J32"/>
  <c i="1" r="AV56"/>
  <c i="5" r="F32"/>
  <c i="1" r="AZ56"/>
  <c i="5" r="J63"/>
  <c r="J62"/>
  <c r="J61"/>
  <c r="F149"/>
  <c r="E147"/>
  <c r="F53"/>
  <c r="E51"/>
  <c r="J38"/>
  <c r="J23"/>
  <c r="E23"/>
  <c r="J151"/>
  <c r="J55"/>
  <c r="J22"/>
  <c r="J20"/>
  <c r="E20"/>
  <c r="F152"/>
  <c r="F56"/>
  <c r="J19"/>
  <c r="J17"/>
  <c r="E17"/>
  <c r="F151"/>
  <c r="F55"/>
  <c r="J16"/>
  <c r="J14"/>
  <c r="J149"/>
  <c r="J53"/>
  <c r="E7"/>
  <c r="E143"/>
  <c r="E47"/>
  <c i="1" r="AY55"/>
  <c r="AX55"/>
  <c i="4"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74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7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72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71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T123"/>
  <c r="R125"/>
  <c r="R124"/>
  <c r="R123"/>
  <c r="P125"/>
  <c r="P124"/>
  <c r="P123"/>
  <c r="BK125"/>
  <c r="BK124"/>
  <c r="J124"/>
  <c r="BK123"/>
  <c r="J123"/>
  <c r="J125"/>
  <c r="BE125"/>
  <c r="J70"/>
  <c r="J69"/>
  <c r="BI122"/>
  <c r="BH122"/>
  <c r="BG122"/>
  <c r="BF122"/>
  <c r="T122"/>
  <c r="T121"/>
  <c r="R122"/>
  <c r="R121"/>
  <c r="P122"/>
  <c r="P121"/>
  <c r="BK122"/>
  <c r="BK121"/>
  <c r="J121"/>
  <c r="J122"/>
  <c r="BE122"/>
  <c r="J68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7"/>
  <c r="BI112"/>
  <c r="BH112"/>
  <c r="BG112"/>
  <c r="BF112"/>
  <c r="T112"/>
  <c r="R112"/>
  <c r="P112"/>
  <c r="BK112"/>
  <c r="J112"/>
  <c r="BE112"/>
  <c r="BI111"/>
  <c r="BH111"/>
  <c r="BG111"/>
  <c r="BF111"/>
  <c r="T111"/>
  <c r="T110"/>
  <c r="T109"/>
  <c r="R111"/>
  <c r="R110"/>
  <c r="R109"/>
  <c r="P111"/>
  <c r="P110"/>
  <c r="P109"/>
  <c r="BK111"/>
  <c r="BK110"/>
  <c r="J110"/>
  <c r="BK109"/>
  <c r="J109"/>
  <c r="J111"/>
  <c r="BE111"/>
  <c r="J66"/>
  <c r="J65"/>
  <c r="BI108"/>
  <c r="BH108"/>
  <c r="BG108"/>
  <c r="BF108"/>
  <c r="T108"/>
  <c r="T107"/>
  <c r="R108"/>
  <c r="R107"/>
  <c r="P108"/>
  <c r="P107"/>
  <c r="BK108"/>
  <c r="BK107"/>
  <c r="J107"/>
  <c r="J108"/>
  <c r="BE108"/>
  <c r="J64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F36"/>
  <c i="1" r="BD55"/>
  <c i="4" r="BH99"/>
  <c r="F35"/>
  <c i="1" r="BC55"/>
  <c i="4" r="BG99"/>
  <c r="F34"/>
  <c i="1" r="BB55"/>
  <c i="4" r="BF99"/>
  <c r="J33"/>
  <c i="1" r="AW55"/>
  <c i="4" r="F33"/>
  <c i="1" r="BA55"/>
  <c i="4" r="T99"/>
  <c r="T98"/>
  <c r="T97"/>
  <c r="T96"/>
  <c r="R99"/>
  <c r="R98"/>
  <c r="R97"/>
  <c r="R96"/>
  <c r="P99"/>
  <c r="P98"/>
  <c r="P97"/>
  <c r="P96"/>
  <c i="1" r="AU55"/>
  <c i="4" r="BK99"/>
  <c r="BK98"/>
  <c r="J98"/>
  <c r="BK97"/>
  <c r="J97"/>
  <c r="BK96"/>
  <c r="J96"/>
  <c r="J60"/>
  <c r="J29"/>
  <c i="1" r="AG55"/>
  <c i="4" r="J99"/>
  <c r="BE99"/>
  <c r="J32"/>
  <c i="1" r="AV55"/>
  <c i="4" r="F32"/>
  <c i="1" r="AZ55"/>
  <c i="4" r="J62"/>
  <c r="J61"/>
  <c r="F90"/>
  <c r="E88"/>
  <c r="F53"/>
  <c r="E51"/>
  <c r="J38"/>
  <c r="J23"/>
  <c r="E23"/>
  <c r="J92"/>
  <c r="J55"/>
  <c r="J22"/>
  <c r="J20"/>
  <c r="E20"/>
  <c r="F93"/>
  <c r="F56"/>
  <c r="J19"/>
  <c r="J17"/>
  <c r="E17"/>
  <c r="F92"/>
  <c r="F55"/>
  <c r="J16"/>
  <c r="J14"/>
  <c r="J90"/>
  <c r="J53"/>
  <c r="E7"/>
  <c r="E84"/>
  <c r="E47"/>
  <c i="1" r="AY54"/>
  <c r="AX54"/>
  <c i="3" r="BI157"/>
  <c r="BH157"/>
  <c r="BG157"/>
  <c r="BF157"/>
  <c r="T157"/>
  <c r="T156"/>
  <c r="T155"/>
  <c r="R157"/>
  <c r="R156"/>
  <c r="R155"/>
  <c r="P157"/>
  <c r="P156"/>
  <c r="P155"/>
  <c r="BK157"/>
  <c r="BK156"/>
  <c r="J156"/>
  <c r="BK155"/>
  <c r="J155"/>
  <c r="J157"/>
  <c r="BE157"/>
  <c r="J69"/>
  <c r="J68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67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5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4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3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6"/>
  <c i="1" r="BD54"/>
  <c i="3" r="BH94"/>
  <c r="F35"/>
  <c i="1" r="BC54"/>
  <c i="3" r="BG94"/>
  <c r="F34"/>
  <c i="1" r="BB54"/>
  <c i="3" r="BF94"/>
  <c r="J33"/>
  <c i="1" r="AW54"/>
  <c i="3" r="F33"/>
  <c i="1" r="BA54"/>
  <c i="3" r="T94"/>
  <c r="T93"/>
  <c r="T92"/>
  <c r="T91"/>
  <c r="R94"/>
  <c r="R93"/>
  <c r="R92"/>
  <c r="R91"/>
  <c r="P94"/>
  <c r="P93"/>
  <c r="P92"/>
  <c r="P91"/>
  <c i="1" r="AU54"/>
  <c i="3" r="BK94"/>
  <c r="BK93"/>
  <c r="J93"/>
  <c r="BK92"/>
  <c r="J92"/>
  <c r="BK91"/>
  <c r="J91"/>
  <c r="J60"/>
  <c r="J29"/>
  <c i="1" r="AG54"/>
  <c i="3" r="J94"/>
  <c r="BE94"/>
  <c r="J32"/>
  <c i="1" r="AV54"/>
  <c i="3" r="F32"/>
  <c i="1" r="AZ54"/>
  <c i="3" r="J62"/>
  <c r="J61"/>
  <c r="F85"/>
  <c r="E83"/>
  <c r="F53"/>
  <c r="E51"/>
  <c r="J38"/>
  <c r="J23"/>
  <c r="E23"/>
  <c r="J87"/>
  <c r="J55"/>
  <c r="J22"/>
  <c r="J20"/>
  <c r="E20"/>
  <c r="F88"/>
  <c r="F56"/>
  <c r="J19"/>
  <c r="J17"/>
  <c r="E17"/>
  <c r="F87"/>
  <c r="F55"/>
  <c r="J16"/>
  <c r="J14"/>
  <c r="J85"/>
  <c r="J53"/>
  <c r="E7"/>
  <c r="E79"/>
  <c r="E47"/>
  <c i="2" r="J184"/>
  <c i="1" r="AY53"/>
  <c r="AX53"/>
  <c i="2" r="BI959"/>
  <c r="BH959"/>
  <c r="BG959"/>
  <c r="BF959"/>
  <c r="T959"/>
  <c r="R959"/>
  <c r="P959"/>
  <c r="BK959"/>
  <c r="J959"/>
  <c r="BE959"/>
  <c r="BI958"/>
  <c r="BH958"/>
  <c r="BG958"/>
  <c r="BF958"/>
  <c r="T958"/>
  <c r="T957"/>
  <c r="T956"/>
  <c r="R958"/>
  <c r="R957"/>
  <c r="R956"/>
  <c r="P958"/>
  <c r="P957"/>
  <c r="P956"/>
  <c r="BK958"/>
  <c r="BK957"/>
  <c r="J957"/>
  <c r="BK956"/>
  <c r="J956"/>
  <c r="J958"/>
  <c r="BE958"/>
  <c r="J92"/>
  <c r="J91"/>
  <c r="BI955"/>
  <c r="BH955"/>
  <c r="BG955"/>
  <c r="BF955"/>
  <c r="T955"/>
  <c r="R955"/>
  <c r="P955"/>
  <c r="BK955"/>
  <c r="J955"/>
  <c r="BE955"/>
  <c r="BI954"/>
  <c r="BH954"/>
  <c r="BG954"/>
  <c r="BF954"/>
  <c r="T954"/>
  <c r="R954"/>
  <c r="P954"/>
  <c r="BK954"/>
  <c r="J954"/>
  <c r="BE954"/>
  <c r="BI953"/>
  <c r="BH953"/>
  <c r="BG953"/>
  <c r="BF953"/>
  <c r="T953"/>
  <c r="R953"/>
  <c r="P953"/>
  <c r="BK953"/>
  <c r="J953"/>
  <c r="BE953"/>
  <c r="BI951"/>
  <c r="BH951"/>
  <c r="BG951"/>
  <c r="BF951"/>
  <c r="T951"/>
  <c r="T950"/>
  <c r="R951"/>
  <c r="R950"/>
  <c r="P951"/>
  <c r="P950"/>
  <c r="BK951"/>
  <c r="BK950"/>
  <c r="J950"/>
  <c r="J951"/>
  <c r="BE951"/>
  <c r="J90"/>
  <c r="BI947"/>
  <c r="BH947"/>
  <c r="BG947"/>
  <c r="BF947"/>
  <c r="T947"/>
  <c r="R947"/>
  <c r="P947"/>
  <c r="BK947"/>
  <c r="J947"/>
  <c r="BE947"/>
  <c r="BI946"/>
  <c r="BH946"/>
  <c r="BG946"/>
  <c r="BF946"/>
  <c r="T946"/>
  <c r="R946"/>
  <c r="P946"/>
  <c r="BK946"/>
  <c r="J946"/>
  <c r="BE946"/>
  <c r="BI945"/>
  <c r="BH945"/>
  <c r="BG945"/>
  <c r="BF945"/>
  <c r="T945"/>
  <c r="R945"/>
  <c r="P945"/>
  <c r="BK945"/>
  <c r="J945"/>
  <c r="BE945"/>
  <c r="BI944"/>
  <c r="BH944"/>
  <c r="BG944"/>
  <c r="BF944"/>
  <c r="T944"/>
  <c r="R944"/>
  <c r="P944"/>
  <c r="BK944"/>
  <c r="J944"/>
  <c r="BE944"/>
  <c r="BI943"/>
  <c r="BH943"/>
  <c r="BG943"/>
  <c r="BF943"/>
  <c r="T943"/>
  <c r="R943"/>
  <c r="P943"/>
  <c r="BK943"/>
  <c r="J943"/>
  <c r="BE943"/>
  <c r="BI942"/>
  <c r="BH942"/>
  <c r="BG942"/>
  <c r="BF942"/>
  <c r="T942"/>
  <c r="R942"/>
  <c r="P942"/>
  <c r="BK942"/>
  <c r="J942"/>
  <c r="BE942"/>
  <c r="BI941"/>
  <c r="BH941"/>
  <c r="BG941"/>
  <c r="BF941"/>
  <c r="T941"/>
  <c r="R941"/>
  <c r="P941"/>
  <c r="BK941"/>
  <c r="J941"/>
  <c r="BE941"/>
  <c r="BI940"/>
  <c r="BH940"/>
  <c r="BG940"/>
  <c r="BF940"/>
  <c r="T940"/>
  <c r="R940"/>
  <c r="P940"/>
  <c r="BK940"/>
  <c r="J940"/>
  <c r="BE940"/>
  <c r="BI939"/>
  <c r="BH939"/>
  <c r="BG939"/>
  <c r="BF939"/>
  <c r="T939"/>
  <c r="R939"/>
  <c r="P939"/>
  <c r="BK939"/>
  <c r="J939"/>
  <c r="BE939"/>
  <c r="BI938"/>
  <c r="BH938"/>
  <c r="BG938"/>
  <c r="BF938"/>
  <c r="T938"/>
  <c r="R938"/>
  <c r="P938"/>
  <c r="BK938"/>
  <c r="J938"/>
  <c r="BE938"/>
  <c r="BI937"/>
  <c r="BH937"/>
  <c r="BG937"/>
  <c r="BF937"/>
  <c r="T937"/>
  <c r="T936"/>
  <c r="R937"/>
  <c r="R936"/>
  <c r="P937"/>
  <c r="P936"/>
  <c r="BK937"/>
  <c r="BK936"/>
  <c r="J936"/>
  <c r="J937"/>
  <c r="BE937"/>
  <c r="J89"/>
  <c r="BI935"/>
  <c r="BH935"/>
  <c r="BG935"/>
  <c r="BF935"/>
  <c r="T935"/>
  <c r="R935"/>
  <c r="P935"/>
  <c r="BK935"/>
  <c r="J935"/>
  <c r="BE935"/>
  <c r="BI934"/>
  <c r="BH934"/>
  <c r="BG934"/>
  <c r="BF934"/>
  <c r="T934"/>
  <c r="R934"/>
  <c r="P934"/>
  <c r="BK934"/>
  <c r="J934"/>
  <c r="BE934"/>
  <c r="BI933"/>
  <c r="BH933"/>
  <c r="BG933"/>
  <c r="BF933"/>
  <c r="T933"/>
  <c r="R933"/>
  <c r="P933"/>
  <c r="BK933"/>
  <c r="J933"/>
  <c r="BE933"/>
  <c r="BI932"/>
  <c r="BH932"/>
  <c r="BG932"/>
  <c r="BF932"/>
  <c r="T932"/>
  <c r="R932"/>
  <c r="P932"/>
  <c r="BK932"/>
  <c r="J932"/>
  <c r="BE932"/>
  <c r="BI931"/>
  <c r="BH931"/>
  <c r="BG931"/>
  <c r="BF931"/>
  <c r="T931"/>
  <c r="R931"/>
  <c r="P931"/>
  <c r="BK931"/>
  <c r="J931"/>
  <c r="BE931"/>
  <c r="BI927"/>
  <c r="BH927"/>
  <c r="BG927"/>
  <c r="BF927"/>
  <c r="T927"/>
  <c r="R927"/>
  <c r="P927"/>
  <c r="BK927"/>
  <c r="J927"/>
  <c r="BE927"/>
  <c r="BI923"/>
  <c r="BH923"/>
  <c r="BG923"/>
  <c r="BF923"/>
  <c r="T923"/>
  <c r="T922"/>
  <c r="R923"/>
  <c r="R922"/>
  <c r="P923"/>
  <c r="P922"/>
  <c r="BK923"/>
  <c r="BK922"/>
  <c r="J922"/>
  <c r="J923"/>
  <c r="BE923"/>
  <c r="J88"/>
  <c r="BI921"/>
  <c r="BH921"/>
  <c r="BG921"/>
  <c r="BF921"/>
  <c r="T921"/>
  <c r="R921"/>
  <c r="P921"/>
  <c r="BK921"/>
  <c r="J921"/>
  <c r="BE921"/>
  <c r="BI920"/>
  <c r="BH920"/>
  <c r="BG920"/>
  <c r="BF920"/>
  <c r="T920"/>
  <c r="R920"/>
  <c r="P920"/>
  <c r="BK920"/>
  <c r="J920"/>
  <c r="BE920"/>
  <c r="BI917"/>
  <c r="BH917"/>
  <c r="BG917"/>
  <c r="BF917"/>
  <c r="T917"/>
  <c r="R917"/>
  <c r="P917"/>
  <c r="BK917"/>
  <c r="J917"/>
  <c r="BE917"/>
  <c r="BI913"/>
  <c r="BH913"/>
  <c r="BG913"/>
  <c r="BF913"/>
  <c r="T913"/>
  <c r="R913"/>
  <c r="P913"/>
  <c r="BK913"/>
  <c r="J913"/>
  <c r="BE913"/>
  <c r="BI911"/>
  <c r="BH911"/>
  <c r="BG911"/>
  <c r="BF911"/>
  <c r="T911"/>
  <c r="R911"/>
  <c r="P911"/>
  <c r="BK911"/>
  <c r="J911"/>
  <c r="BE911"/>
  <c r="BI910"/>
  <c r="BH910"/>
  <c r="BG910"/>
  <c r="BF910"/>
  <c r="T910"/>
  <c r="R910"/>
  <c r="P910"/>
  <c r="BK910"/>
  <c r="J910"/>
  <c r="BE910"/>
  <c r="BI909"/>
  <c r="BH909"/>
  <c r="BG909"/>
  <c r="BF909"/>
  <c r="T909"/>
  <c r="R909"/>
  <c r="P909"/>
  <c r="BK909"/>
  <c r="J909"/>
  <c r="BE909"/>
  <c r="BI908"/>
  <c r="BH908"/>
  <c r="BG908"/>
  <c r="BF908"/>
  <c r="T908"/>
  <c r="R908"/>
  <c r="P908"/>
  <c r="BK908"/>
  <c r="J908"/>
  <c r="BE908"/>
  <c r="BI907"/>
  <c r="BH907"/>
  <c r="BG907"/>
  <c r="BF907"/>
  <c r="T907"/>
  <c r="R907"/>
  <c r="P907"/>
  <c r="BK907"/>
  <c r="J907"/>
  <c r="BE907"/>
  <c r="BI906"/>
  <c r="BH906"/>
  <c r="BG906"/>
  <c r="BF906"/>
  <c r="T906"/>
  <c r="R906"/>
  <c r="P906"/>
  <c r="BK906"/>
  <c r="J906"/>
  <c r="BE906"/>
  <c r="BI905"/>
  <c r="BH905"/>
  <c r="BG905"/>
  <c r="BF905"/>
  <c r="T905"/>
  <c r="R905"/>
  <c r="P905"/>
  <c r="BK905"/>
  <c r="J905"/>
  <c r="BE905"/>
  <c r="BI904"/>
  <c r="BH904"/>
  <c r="BG904"/>
  <c r="BF904"/>
  <c r="T904"/>
  <c r="R904"/>
  <c r="P904"/>
  <c r="BK904"/>
  <c r="J904"/>
  <c r="BE904"/>
  <c r="BI903"/>
  <c r="BH903"/>
  <c r="BG903"/>
  <c r="BF903"/>
  <c r="T903"/>
  <c r="T902"/>
  <c r="R903"/>
  <c r="R902"/>
  <c r="P903"/>
  <c r="P902"/>
  <c r="BK903"/>
  <c r="BK902"/>
  <c r="J902"/>
  <c r="J903"/>
  <c r="BE903"/>
  <c r="J87"/>
  <c r="BI901"/>
  <c r="BH901"/>
  <c r="BG901"/>
  <c r="BF901"/>
  <c r="T901"/>
  <c r="R901"/>
  <c r="P901"/>
  <c r="BK901"/>
  <c r="J901"/>
  <c r="BE901"/>
  <c r="BI900"/>
  <c r="BH900"/>
  <c r="BG900"/>
  <c r="BF900"/>
  <c r="T900"/>
  <c r="R900"/>
  <c r="P900"/>
  <c r="BK900"/>
  <c r="J900"/>
  <c r="BE900"/>
  <c r="BI895"/>
  <c r="BH895"/>
  <c r="BG895"/>
  <c r="BF895"/>
  <c r="T895"/>
  <c r="R895"/>
  <c r="P895"/>
  <c r="BK895"/>
  <c r="J895"/>
  <c r="BE895"/>
  <c r="BI894"/>
  <c r="BH894"/>
  <c r="BG894"/>
  <c r="BF894"/>
  <c r="T894"/>
  <c r="R894"/>
  <c r="P894"/>
  <c r="BK894"/>
  <c r="J894"/>
  <c r="BE894"/>
  <c r="BI890"/>
  <c r="BH890"/>
  <c r="BG890"/>
  <c r="BF890"/>
  <c r="T890"/>
  <c r="R890"/>
  <c r="P890"/>
  <c r="BK890"/>
  <c r="J890"/>
  <c r="BE890"/>
  <c r="BI889"/>
  <c r="BH889"/>
  <c r="BG889"/>
  <c r="BF889"/>
  <c r="T889"/>
  <c r="R889"/>
  <c r="P889"/>
  <c r="BK889"/>
  <c r="J889"/>
  <c r="BE889"/>
  <c r="BI888"/>
  <c r="BH888"/>
  <c r="BG888"/>
  <c r="BF888"/>
  <c r="T888"/>
  <c r="R888"/>
  <c r="P888"/>
  <c r="BK888"/>
  <c r="J888"/>
  <c r="BE888"/>
  <c r="BI884"/>
  <c r="BH884"/>
  <c r="BG884"/>
  <c r="BF884"/>
  <c r="T884"/>
  <c r="R884"/>
  <c r="P884"/>
  <c r="BK884"/>
  <c r="J884"/>
  <c r="BE884"/>
  <c r="BI883"/>
  <c r="BH883"/>
  <c r="BG883"/>
  <c r="BF883"/>
  <c r="T883"/>
  <c r="R883"/>
  <c r="P883"/>
  <c r="BK883"/>
  <c r="J883"/>
  <c r="BE883"/>
  <c r="BI882"/>
  <c r="BH882"/>
  <c r="BG882"/>
  <c r="BF882"/>
  <c r="T882"/>
  <c r="R882"/>
  <c r="P882"/>
  <c r="BK882"/>
  <c r="J882"/>
  <c r="BE882"/>
  <c r="BI878"/>
  <c r="BH878"/>
  <c r="BG878"/>
  <c r="BF878"/>
  <c r="T878"/>
  <c r="R878"/>
  <c r="P878"/>
  <c r="BK878"/>
  <c r="J878"/>
  <c r="BE878"/>
  <c r="BI877"/>
  <c r="BH877"/>
  <c r="BG877"/>
  <c r="BF877"/>
  <c r="T877"/>
  <c r="T876"/>
  <c r="R877"/>
  <c r="R876"/>
  <c r="P877"/>
  <c r="P876"/>
  <c r="BK877"/>
  <c r="BK876"/>
  <c r="J876"/>
  <c r="J877"/>
  <c r="BE877"/>
  <c r="J86"/>
  <c r="BI875"/>
  <c r="BH875"/>
  <c r="BG875"/>
  <c r="BF875"/>
  <c r="T875"/>
  <c r="R875"/>
  <c r="P875"/>
  <c r="BK875"/>
  <c r="J875"/>
  <c r="BE875"/>
  <c r="BI874"/>
  <c r="BH874"/>
  <c r="BG874"/>
  <c r="BF874"/>
  <c r="T874"/>
  <c r="R874"/>
  <c r="P874"/>
  <c r="BK874"/>
  <c r="J874"/>
  <c r="BE874"/>
  <c r="BI873"/>
  <c r="BH873"/>
  <c r="BG873"/>
  <c r="BF873"/>
  <c r="T873"/>
  <c r="R873"/>
  <c r="P873"/>
  <c r="BK873"/>
  <c r="J873"/>
  <c r="BE873"/>
  <c r="BI872"/>
  <c r="BH872"/>
  <c r="BG872"/>
  <c r="BF872"/>
  <c r="T872"/>
  <c r="R872"/>
  <c r="P872"/>
  <c r="BK872"/>
  <c r="J872"/>
  <c r="BE872"/>
  <c r="BI871"/>
  <c r="BH871"/>
  <c r="BG871"/>
  <c r="BF871"/>
  <c r="T871"/>
  <c r="R871"/>
  <c r="P871"/>
  <c r="BK871"/>
  <c r="J871"/>
  <c r="BE871"/>
  <c r="BI870"/>
  <c r="BH870"/>
  <c r="BG870"/>
  <c r="BF870"/>
  <c r="T870"/>
  <c r="R870"/>
  <c r="P870"/>
  <c r="BK870"/>
  <c r="J870"/>
  <c r="BE870"/>
  <c r="BI869"/>
  <c r="BH869"/>
  <c r="BG869"/>
  <c r="BF869"/>
  <c r="T869"/>
  <c r="R869"/>
  <c r="P869"/>
  <c r="BK869"/>
  <c r="J869"/>
  <c r="BE869"/>
  <c r="BI868"/>
  <c r="BH868"/>
  <c r="BG868"/>
  <c r="BF868"/>
  <c r="T868"/>
  <c r="R868"/>
  <c r="P868"/>
  <c r="BK868"/>
  <c r="J868"/>
  <c r="BE868"/>
  <c r="BI867"/>
  <c r="BH867"/>
  <c r="BG867"/>
  <c r="BF867"/>
  <c r="T867"/>
  <c r="R867"/>
  <c r="P867"/>
  <c r="BK867"/>
  <c r="J867"/>
  <c r="BE867"/>
  <c r="BI866"/>
  <c r="BH866"/>
  <c r="BG866"/>
  <c r="BF866"/>
  <c r="T866"/>
  <c r="R866"/>
  <c r="P866"/>
  <c r="BK866"/>
  <c r="J866"/>
  <c r="BE866"/>
  <c r="BI865"/>
  <c r="BH865"/>
  <c r="BG865"/>
  <c r="BF865"/>
  <c r="T865"/>
  <c r="R865"/>
  <c r="P865"/>
  <c r="BK865"/>
  <c r="J865"/>
  <c r="BE865"/>
  <c r="BI864"/>
  <c r="BH864"/>
  <c r="BG864"/>
  <c r="BF864"/>
  <c r="T864"/>
  <c r="R864"/>
  <c r="P864"/>
  <c r="BK864"/>
  <c r="J864"/>
  <c r="BE864"/>
  <c r="BI863"/>
  <c r="BH863"/>
  <c r="BG863"/>
  <c r="BF863"/>
  <c r="T863"/>
  <c r="R863"/>
  <c r="P863"/>
  <c r="BK863"/>
  <c r="J863"/>
  <c r="BE863"/>
  <c r="BI862"/>
  <c r="BH862"/>
  <c r="BG862"/>
  <c r="BF862"/>
  <c r="T862"/>
  <c r="T861"/>
  <c r="R862"/>
  <c r="R861"/>
  <c r="P862"/>
  <c r="P861"/>
  <c r="BK862"/>
  <c r="BK861"/>
  <c r="J861"/>
  <c r="J862"/>
  <c r="BE862"/>
  <c r="J85"/>
  <c r="BI860"/>
  <c r="BH860"/>
  <c r="BG860"/>
  <c r="BF860"/>
  <c r="T860"/>
  <c r="R860"/>
  <c r="P860"/>
  <c r="BK860"/>
  <c r="J860"/>
  <c r="BE860"/>
  <c r="BI859"/>
  <c r="BH859"/>
  <c r="BG859"/>
  <c r="BF859"/>
  <c r="T859"/>
  <c r="R859"/>
  <c r="P859"/>
  <c r="BK859"/>
  <c r="J859"/>
  <c r="BE859"/>
  <c r="BI858"/>
  <c r="BH858"/>
  <c r="BG858"/>
  <c r="BF858"/>
  <c r="T858"/>
  <c r="R858"/>
  <c r="P858"/>
  <c r="BK858"/>
  <c r="J858"/>
  <c r="BE858"/>
  <c r="BI857"/>
  <c r="BH857"/>
  <c r="BG857"/>
  <c r="BF857"/>
  <c r="T857"/>
  <c r="R857"/>
  <c r="P857"/>
  <c r="BK857"/>
  <c r="J857"/>
  <c r="BE857"/>
  <c r="BI856"/>
  <c r="BH856"/>
  <c r="BG856"/>
  <c r="BF856"/>
  <c r="T856"/>
  <c r="R856"/>
  <c r="P856"/>
  <c r="BK856"/>
  <c r="J856"/>
  <c r="BE856"/>
  <c r="BI855"/>
  <c r="BH855"/>
  <c r="BG855"/>
  <c r="BF855"/>
  <c r="T855"/>
  <c r="R855"/>
  <c r="P855"/>
  <c r="BK855"/>
  <c r="J855"/>
  <c r="BE855"/>
  <c r="BI854"/>
  <c r="BH854"/>
  <c r="BG854"/>
  <c r="BF854"/>
  <c r="T854"/>
  <c r="R854"/>
  <c r="P854"/>
  <c r="BK854"/>
  <c r="J854"/>
  <c r="BE854"/>
  <c r="BI853"/>
  <c r="BH853"/>
  <c r="BG853"/>
  <c r="BF853"/>
  <c r="T853"/>
  <c r="R853"/>
  <c r="P853"/>
  <c r="BK853"/>
  <c r="J853"/>
  <c r="BE853"/>
  <c r="BI852"/>
  <c r="BH852"/>
  <c r="BG852"/>
  <c r="BF852"/>
  <c r="T852"/>
  <c r="R852"/>
  <c r="P852"/>
  <c r="BK852"/>
  <c r="J852"/>
  <c r="BE852"/>
  <c r="BI851"/>
  <c r="BH851"/>
  <c r="BG851"/>
  <c r="BF851"/>
  <c r="T851"/>
  <c r="R851"/>
  <c r="P851"/>
  <c r="BK851"/>
  <c r="J851"/>
  <c r="BE851"/>
  <c r="BI850"/>
  <c r="BH850"/>
  <c r="BG850"/>
  <c r="BF850"/>
  <c r="T850"/>
  <c r="R850"/>
  <c r="P850"/>
  <c r="BK850"/>
  <c r="J850"/>
  <c r="BE850"/>
  <c r="BI849"/>
  <c r="BH849"/>
  <c r="BG849"/>
  <c r="BF849"/>
  <c r="T849"/>
  <c r="R849"/>
  <c r="P849"/>
  <c r="BK849"/>
  <c r="J849"/>
  <c r="BE849"/>
  <c r="BI848"/>
  <c r="BH848"/>
  <c r="BG848"/>
  <c r="BF848"/>
  <c r="T848"/>
  <c r="R848"/>
  <c r="P848"/>
  <c r="BK848"/>
  <c r="J848"/>
  <c r="BE848"/>
  <c r="BI847"/>
  <c r="BH847"/>
  <c r="BG847"/>
  <c r="BF847"/>
  <c r="T847"/>
  <c r="R847"/>
  <c r="P847"/>
  <c r="BK847"/>
  <c r="J847"/>
  <c r="BE847"/>
  <c r="BI846"/>
  <c r="BH846"/>
  <c r="BG846"/>
  <c r="BF846"/>
  <c r="T846"/>
  <c r="R846"/>
  <c r="P846"/>
  <c r="BK846"/>
  <c r="J846"/>
  <c r="BE846"/>
  <c r="BI845"/>
  <c r="BH845"/>
  <c r="BG845"/>
  <c r="BF845"/>
  <c r="T845"/>
  <c r="R845"/>
  <c r="P845"/>
  <c r="BK845"/>
  <c r="J845"/>
  <c r="BE845"/>
  <c r="BI844"/>
  <c r="BH844"/>
  <c r="BG844"/>
  <c r="BF844"/>
  <c r="T844"/>
  <c r="R844"/>
  <c r="P844"/>
  <c r="BK844"/>
  <c r="J844"/>
  <c r="BE844"/>
  <c r="BI843"/>
  <c r="BH843"/>
  <c r="BG843"/>
  <c r="BF843"/>
  <c r="T843"/>
  <c r="R843"/>
  <c r="P843"/>
  <c r="BK843"/>
  <c r="J843"/>
  <c r="BE843"/>
  <c r="BI842"/>
  <c r="BH842"/>
  <c r="BG842"/>
  <c r="BF842"/>
  <c r="T842"/>
  <c r="R842"/>
  <c r="P842"/>
  <c r="BK842"/>
  <c r="J842"/>
  <c r="BE842"/>
  <c r="BI841"/>
  <c r="BH841"/>
  <c r="BG841"/>
  <c r="BF841"/>
  <c r="T841"/>
  <c r="R841"/>
  <c r="P841"/>
  <c r="BK841"/>
  <c r="J841"/>
  <c r="BE841"/>
  <c r="BI840"/>
  <c r="BH840"/>
  <c r="BG840"/>
  <c r="BF840"/>
  <c r="T840"/>
  <c r="R840"/>
  <c r="P840"/>
  <c r="BK840"/>
  <c r="J840"/>
  <c r="BE840"/>
  <c r="BI839"/>
  <c r="BH839"/>
  <c r="BG839"/>
  <c r="BF839"/>
  <c r="T839"/>
  <c r="R839"/>
  <c r="P839"/>
  <c r="BK839"/>
  <c r="J839"/>
  <c r="BE839"/>
  <c r="BI838"/>
  <c r="BH838"/>
  <c r="BG838"/>
  <c r="BF838"/>
  <c r="T838"/>
  <c r="R838"/>
  <c r="P838"/>
  <c r="BK838"/>
  <c r="J838"/>
  <c r="BE838"/>
  <c r="BI837"/>
  <c r="BH837"/>
  <c r="BG837"/>
  <c r="BF837"/>
  <c r="T837"/>
  <c r="R837"/>
  <c r="P837"/>
  <c r="BK837"/>
  <c r="J837"/>
  <c r="BE837"/>
  <c r="BI836"/>
  <c r="BH836"/>
  <c r="BG836"/>
  <c r="BF836"/>
  <c r="T836"/>
  <c r="R836"/>
  <c r="P836"/>
  <c r="BK836"/>
  <c r="J836"/>
  <c r="BE836"/>
  <c r="BI835"/>
  <c r="BH835"/>
  <c r="BG835"/>
  <c r="BF835"/>
  <c r="T835"/>
  <c r="T834"/>
  <c r="R835"/>
  <c r="R834"/>
  <c r="P835"/>
  <c r="P834"/>
  <c r="BK835"/>
  <c r="BK834"/>
  <c r="J834"/>
  <c r="J835"/>
  <c r="BE835"/>
  <c r="J84"/>
  <c r="BI833"/>
  <c r="BH833"/>
  <c r="BG833"/>
  <c r="BF833"/>
  <c r="T833"/>
  <c r="R833"/>
  <c r="P833"/>
  <c r="BK833"/>
  <c r="J833"/>
  <c r="BE833"/>
  <c r="BI832"/>
  <c r="BH832"/>
  <c r="BG832"/>
  <c r="BF832"/>
  <c r="T832"/>
  <c r="R832"/>
  <c r="P832"/>
  <c r="BK832"/>
  <c r="J832"/>
  <c r="BE832"/>
  <c r="BI828"/>
  <c r="BH828"/>
  <c r="BG828"/>
  <c r="BF828"/>
  <c r="T828"/>
  <c r="R828"/>
  <c r="P828"/>
  <c r="BK828"/>
  <c r="J828"/>
  <c r="BE828"/>
  <c r="BI824"/>
  <c r="BH824"/>
  <c r="BG824"/>
  <c r="BF824"/>
  <c r="T824"/>
  <c r="R824"/>
  <c r="P824"/>
  <c r="BK824"/>
  <c r="J824"/>
  <c r="BE824"/>
  <c r="BI820"/>
  <c r="BH820"/>
  <c r="BG820"/>
  <c r="BF820"/>
  <c r="T820"/>
  <c r="R820"/>
  <c r="P820"/>
  <c r="BK820"/>
  <c r="J820"/>
  <c r="BE820"/>
  <c r="BI816"/>
  <c r="BH816"/>
  <c r="BG816"/>
  <c r="BF816"/>
  <c r="T816"/>
  <c r="R816"/>
  <c r="P816"/>
  <c r="BK816"/>
  <c r="J816"/>
  <c r="BE816"/>
  <c r="BI812"/>
  <c r="BH812"/>
  <c r="BG812"/>
  <c r="BF812"/>
  <c r="T812"/>
  <c r="R812"/>
  <c r="P812"/>
  <c r="BK812"/>
  <c r="J812"/>
  <c r="BE812"/>
  <c r="BI808"/>
  <c r="BH808"/>
  <c r="BG808"/>
  <c r="BF808"/>
  <c r="T808"/>
  <c r="R808"/>
  <c r="P808"/>
  <c r="BK808"/>
  <c r="J808"/>
  <c r="BE808"/>
  <c r="BI804"/>
  <c r="BH804"/>
  <c r="BG804"/>
  <c r="BF804"/>
  <c r="T804"/>
  <c r="R804"/>
  <c r="P804"/>
  <c r="BK804"/>
  <c r="J804"/>
  <c r="BE804"/>
  <c r="BI800"/>
  <c r="BH800"/>
  <c r="BG800"/>
  <c r="BF800"/>
  <c r="T800"/>
  <c r="R800"/>
  <c r="P800"/>
  <c r="BK800"/>
  <c r="J800"/>
  <c r="BE800"/>
  <c r="BI796"/>
  <c r="BH796"/>
  <c r="BG796"/>
  <c r="BF796"/>
  <c r="T796"/>
  <c r="R796"/>
  <c r="P796"/>
  <c r="BK796"/>
  <c r="J796"/>
  <c r="BE796"/>
  <c r="BI792"/>
  <c r="BH792"/>
  <c r="BG792"/>
  <c r="BF792"/>
  <c r="T792"/>
  <c r="R792"/>
  <c r="P792"/>
  <c r="BK792"/>
  <c r="J792"/>
  <c r="BE792"/>
  <c r="BI788"/>
  <c r="BH788"/>
  <c r="BG788"/>
  <c r="BF788"/>
  <c r="T788"/>
  <c r="R788"/>
  <c r="P788"/>
  <c r="BK788"/>
  <c r="J788"/>
  <c r="BE788"/>
  <c r="BI784"/>
  <c r="BH784"/>
  <c r="BG784"/>
  <c r="BF784"/>
  <c r="T784"/>
  <c r="R784"/>
  <c r="P784"/>
  <c r="BK784"/>
  <c r="J784"/>
  <c r="BE784"/>
  <c r="BI783"/>
  <c r="BH783"/>
  <c r="BG783"/>
  <c r="BF783"/>
  <c r="T783"/>
  <c r="R783"/>
  <c r="P783"/>
  <c r="BK783"/>
  <c r="J783"/>
  <c r="BE783"/>
  <c r="BI782"/>
  <c r="BH782"/>
  <c r="BG782"/>
  <c r="BF782"/>
  <c r="T782"/>
  <c r="R782"/>
  <c r="P782"/>
  <c r="BK782"/>
  <c r="J782"/>
  <c r="BE782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7"/>
  <c r="BH777"/>
  <c r="BG777"/>
  <c r="BF777"/>
  <c r="T777"/>
  <c r="R777"/>
  <c r="P777"/>
  <c r="BK777"/>
  <c r="J777"/>
  <c r="BE777"/>
  <c r="BI776"/>
  <c r="BH776"/>
  <c r="BG776"/>
  <c r="BF776"/>
  <c r="T776"/>
  <c r="R776"/>
  <c r="P776"/>
  <c r="BK776"/>
  <c r="J776"/>
  <c r="BE776"/>
  <c r="BI775"/>
  <c r="BH775"/>
  <c r="BG775"/>
  <c r="BF775"/>
  <c r="T775"/>
  <c r="T774"/>
  <c r="R775"/>
  <c r="R774"/>
  <c r="P775"/>
  <c r="P774"/>
  <c r="BK775"/>
  <c r="BK774"/>
  <c r="J774"/>
  <c r="J775"/>
  <c r="BE775"/>
  <c r="J83"/>
  <c r="BI773"/>
  <c r="BH773"/>
  <c r="BG773"/>
  <c r="BF773"/>
  <c r="T773"/>
  <c r="R773"/>
  <c r="P773"/>
  <c r="BK773"/>
  <c r="J773"/>
  <c r="BE773"/>
  <c r="BI772"/>
  <c r="BH772"/>
  <c r="BG772"/>
  <c r="BF772"/>
  <c r="T772"/>
  <c r="R772"/>
  <c r="P772"/>
  <c r="BK772"/>
  <c r="J772"/>
  <c r="BE772"/>
  <c r="BI771"/>
  <c r="BH771"/>
  <c r="BG771"/>
  <c r="BF771"/>
  <c r="T771"/>
  <c r="T770"/>
  <c r="R771"/>
  <c r="R770"/>
  <c r="P771"/>
  <c r="P770"/>
  <c r="BK771"/>
  <c r="BK770"/>
  <c r="J770"/>
  <c r="J771"/>
  <c r="BE771"/>
  <c r="J82"/>
  <c r="BI769"/>
  <c r="BH769"/>
  <c r="BG769"/>
  <c r="BF769"/>
  <c r="T769"/>
  <c r="R769"/>
  <c r="P769"/>
  <c r="BK769"/>
  <c r="J769"/>
  <c r="BE769"/>
  <c r="BI768"/>
  <c r="BH768"/>
  <c r="BG768"/>
  <c r="BF768"/>
  <c r="T768"/>
  <c r="R768"/>
  <c r="P768"/>
  <c r="BK768"/>
  <c r="J768"/>
  <c r="BE768"/>
  <c r="BI764"/>
  <c r="BH764"/>
  <c r="BG764"/>
  <c r="BF764"/>
  <c r="T764"/>
  <c r="R764"/>
  <c r="P764"/>
  <c r="BK764"/>
  <c r="J764"/>
  <c r="BE764"/>
  <c r="BI760"/>
  <c r="BH760"/>
  <c r="BG760"/>
  <c r="BF760"/>
  <c r="T760"/>
  <c r="R760"/>
  <c r="P760"/>
  <c r="BK760"/>
  <c r="J760"/>
  <c r="BE760"/>
  <c r="BI759"/>
  <c r="BH759"/>
  <c r="BG759"/>
  <c r="BF759"/>
  <c r="T759"/>
  <c r="R759"/>
  <c r="P759"/>
  <c r="BK759"/>
  <c r="J759"/>
  <c r="BE759"/>
  <c r="BI758"/>
  <c r="BH758"/>
  <c r="BG758"/>
  <c r="BF758"/>
  <c r="T758"/>
  <c r="R758"/>
  <c r="P758"/>
  <c r="BK758"/>
  <c r="J758"/>
  <c r="BE758"/>
  <c r="BI757"/>
  <c r="BH757"/>
  <c r="BG757"/>
  <c r="BF757"/>
  <c r="T757"/>
  <c r="R757"/>
  <c r="P757"/>
  <c r="BK757"/>
  <c r="J757"/>
  <c r="BE757"/>
  <c r="BI756"/>
  <c r="BH756"/>
  <c r="BG756"/>
  <c r="BF756"/>
  <c r="T756"/>
  <c r="R756"/>
  <c r="P756"/>
  <c r="BK756"/>
  <c r="J756"/>
  <c r="BE756"/>
  <c r="BI755"/>
  <c r="BH755"/>
  <c r="BG755"/>
  <c r="BF755"/>
  <c r="T755"/>
  <c r="R755"/>
  <c r="P755"/>
  <c r="BK755"/>
  <c r="J755"/>
  <c r="BE755"/>
  <c r="BI751"/>
  <c r="BH751"/>
  <c r="BG751"/>
  <c r="BF751"/>
  <c r="T751"/>
  <c r="R751"/>
  <c r="P751"/>
  <c r="BK751"/>
  <c r="J751"/>
  <c r="BE751"/>
  <c r="BI750"/>
  <c r="BH750"/>
  <c r="BG750"/>
  <c r="BF750"/>
  <c r="T750"/>
  <c r="R750"/>
  <c r="P750"/>
  <c r="BK750"/>
  <c r="J750"/>
  <c r="BE750"/>
  <c r="BI749"/>
  <c r="BH749"/>
  <c r="BG749"/>
  <c r="BF749"/>
  <c r="T749"/>
  <c r="R749"/>
  <c r="P749"/>
  <c r="BK749"/>
  <c r="J749"/>
  <c r="BE749"/>
  <c r="BI748"/>
  <c r="BH748"/>
  <c r="BG748"/>
  <c r="BF748"/>
  <c r="T748"/>
  <c r="R748"/>
  <c r="P748"/>
  <c r="BK748"/>
  <c r="J748"/>
  <c r="BE748"/>
  <c r="BI747"/>
  <c r="BH747"/>
  <c r="BG747"/>
  <c r="BF747"/>
  <c r="T747"/>
  <c r="R747"/>
  <c r="P747"/>
  <c r="BK747"/>
  <c r="J747"/>
  <c r="BE747"/>
  <c r="BI743"/>
  <c r="BH743"/>
  <c r="BG743"/>
  <c r="BF743"/>
  <c r="T743"/>
  <c r="R743"/>
  <c r="P743"/>
  <c r="BK743"/>
  <c r="J743"/>
  <c r="BE743"/>
  <c r="BI739"/>
  <c r="BH739"/>
  <c r="BG739"/>
  <c r="BF739"/>
  <c r="T739"/>
  <c r="R739"/>
  <c r="P739"/>
  <c r="BK739"/>
  <c r="J739"/>
  <c r="BE739"/>
  <c r="BI738"/>
  <c r="BH738"/>
  <c r="BG738"/>
  <c r="BF738"/>
  <c r="T738"/>
  <c r="T737"/>
  <c r="R738"/>
  <c r="R737"/>
  <c r="P738"/>
  <c r="P737"/>
  <c r="BK738"/>
  <c r="BK737"/>
  <c r="J737"/>
  <c r="J738"/>
  <c r="BE738"/>
  <c r="J81"/>
  <c r="BI736"/>
  <c r="BH736"/>
  <c r="BG736"/>
  <c r="BF736"/>
  <c r="T736"/>
  <c r="R736"/>
  <c r="P736"/>
  <c r="BK736"/>
  <c r="J736"/>
  <c r="BE736"/>
  <c r="BI735"/>
  <c r="BH735"/>
  <c r="BG735"/>
  <c r="BF735"/>
  <c r="T735"/>
  <c r="R735"/>
  <c r="P735"/>
  <c r="BK735"/>
  <c r="J735"/>
  <c r="BE735"/>
  <c r="BI732"/>
  <c r="BH732"/>
  <c r="BG732"/>
  <c r="BF732"/>
  <c r="T732"/>
  <c r="R732"/>
  <c r="P732"/>
  <c r="BK732"/>
  <c r="J732"/>
  <c r="BE732"/>
  <c r="BI731"/>
  <c r="BH731"/>
  <c r="BG731"/>
  <c r="BF731"/>
  <c r="T731"/>
  <c r="R731"/>
  <c r="P731"/>
  <c r="BK731"/>
  <c r="J731"/>
  <c r="BE731"/>
  <c r="BI729"/>
  <c r="BH729"/>
  <c r="BG729"/>
  <c r="BF729"/>
  <c r="T729"/>
  <c r="R729"/>
  <c r="P729"/>
  <c r="BK729"/>
  <c r="J729"/>
  <c r="BE729"/>
  <c r="BI728"/>
  <c r="BH728"/>
  <c r="BG728"/>
  <c r="BF728"/>
  <c r="T728"/>
  <c r="R728"/>
  <c r="P728"/>
  <c r="BK728"/>
  <c r="J728"/>
  <c r="BE728"/>
  <c r="BI726"/>
  <c r="BH726"/>
  <c r="BG726"/>
  <c r="BF726"/>
  <c r="T726"/>
  <c r="R726"/>
  <c r="P726"/>
  <c r="BK726"/>
  <c r="J726"/>
  <c r="BE726"/>
  <c r="BI724"/>
  <c r="BH724"/>
  <c r="BG724"/>
  <c r="BF724"/>
  <c r="T724"/>
  <c r="R724"/>
  <c r="P724"/>
  <c r="BK724"/>
  <c r="J724"/>
  <c r="BE724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8"/>
  <c r="BH718"/>
  <c r="BG718"/>
  <c r="BF718"/>
  <c r="T718"/>
  <c r="T717"/>
  <c r="R718"/>
  <c r="R717"/>
  <c r="P718"/>
  <c r="P717"/>
  <c r="BK718"/>
  <c r="BK717"/>
  <c r="J717"/>
  <c r="J718"/>
  <c r="BE718"/>
  <c r="J80"/>
  <c r="BI716"/>
  <c r="BH716"/>
  <c r="BG716"/>
  <c r="BF716"/>
  <c r="T716"/>
  <c r="R716"/>
  <c r="P716"/>
  <c r="BK716"/>
  <c r="J716"/>
  <c r="BE716"/>
  <c r="BI715"/>
  <c r="BH715"/>
  <c r="BG715"/>
  <c r="BF715"/>
  <c r="T715"/>
  <c r="R715"/>
  <c r="P715"/>
  <c r="BK715"/>
  <c r="J715"/>
  <c r="BE715"/>
  <c r="BI713"/>
  <c r="BH713"/>
  <c r="BG713"/>
  <c r="BF713"/>
  <c r="T713"/>
  <c r="R713"/>
  <c r="P713"/>
  <c r="BK713"/>
  <c r="J713"/>
  <c r="BE713"/>
  <c r="BI712"/>
  <c r="BH712"/>
  <c r="BG712"/>
  <c r="BF712"/>
  <c r="T712"/>
  <c r="R712"/>
  <c r="P712"/>
  <c r="BK712"/>
  <c r="J712"/>
  <c r="BE712"/>
  <c r="BI710"/>
  <c r="BH710"/>
  <c r="BG710"/>
  <c r="BF710"/>
  <c r="T710"/>
  <c r="R710"/>
  <c r="P710"/>
  <c r="BK710"/>
  <c r="J710"/>
  <c r="BE710"/>
  <c r="BI707"/>
  <c r="BH707"/>
  <c r="BG707"/>
  <c r="BF707"/>
  <c r="T707"/>
  <c r="R707"/>
  <c r="P707"/>
  <c r="BK707"/>
  <c r="J707"/>
  <c r="BE707"/>
  <c r="BI706"/>
  <c r="BH706"/>
  <c r="BG706"/>
  <c r="BF706"/>
  <c r="T706"/>
  <c r="T705"/>
  <c r="R706"/>
  <c r="R705"/>
  <c r="P706"/>
  <c r="P705"/>
  <c r="BK706"/>
  <c r="BK705"/>
  <c r="J705"/>
  <c r="J706"/>
  <c r="BE706"/>
  <c r="J79"/>
  <c r="BI704"/>
  <c r="BH704"/>
  <c r="BG704"/>
  <c r="BF704"/>
  <c r="T704"/>
  <c r="R704"/>
  <c r="P704"/>
  <c r="BK704"/>
  <c r="J704"/>
  <c r="BE704"/>
  <c r="BI703"/>
  <c r="BH703"/>
  <c r="BG703"/>
  <c r="BF703"/>
  <c r="T703"/>
  <c r="R703"/>
  <c r="P703"/>
  <c r="BK703"/>
  <c r="J703"/>
  <c r="BE703"/>
  <c r="BI700"/>
  <c r="BH700"/>
  <c r="BG700"/>
  <c r="BF700"/>
  <c r="T700"/>
  <c r="R700"/>
  <c r="P700"/>
  <c r="BK700"/>
  <c r="J700"/>
  <c r="BE700"/>
  <c r="BI696"/>
  <c r="BH696"/>
  <c r="BG696"/>
  <c r="BF696"/>
  <c r="T696"/>
  <c r="R696"/>
  <c r="P696"/>
  <c r="BK696"/>
  <c r="J696"/>
  <c r="BE696"/>
  <c r="BI692"/>
  <c r="BH692"/>
  <c r="BG692"/>
  <c r="BF692"/>
  <c r="T692"/>
  <c r="R692"/>
  <c r="P692"/>
  <c r="BK692"/>
  <c r="J692"/>
  <c r="BE692"/>
  <c r="BI688"/>
  <c r="BH688"/>
  <c r="BG688"/>
  <c r="BF688"/>
  <c r="T688"/>
  <c r="R688"/>
  <c r="P688"/>
  <c r="BK688"/>
  <c r="J688"/>
  <c r="BE688"/>
  <c r="BI685"/>
  <c r="BH685"/>
  <c r="BG685"/>
  <c r="BF685"/>
  <c r="T685"/>
  <c r="R685"/>
  <c r="P685"/>
  <c r="BK685"/>
  <c r="J685"/>
  <c r="BE685"/>
  <c r="BI682"/>
  <c r="BH682"/>
  <c r="BG682"/>
  <c r="BF682"/>
  <c r="T682"/>
  <c r="R682"/>
  <c r="P682"/>
  <c r="BK682"/>
  <c r="J682"/>
  <c r="BE682"/>
  <c r="BI678"/>
  <c r="BH678"/>
  <c r="BG678"/>
  <c r="BF678"/>
  <c r="T678"/>
  <c r="R678"/>
  <c r="P678"/>
  <c r="BK678"/>
  <c r="J678"/>
  <c r="BE678"/>
  <c r="BI675"/>
  <c r="BH675"/>
  <c r="BG675"/>
  <c r="BF675"/>
  <c r="T675"/>
  <c r="R675"/>
  <c r="P675"/>
  <c r="BK675"/>
  <c r="J675"/>
  <c r="BE675"/>
  <c r="BI672"/>
  <c r="BH672"/>
  <c r="BG672"/>
  <c r="BF672"/>
  <c r="T672"/>
  <c r="R672"/>
  <c r="P672"/>
  <c r="BK672"/>
  <c r="J672"/>
  <c r="BE672"/>
  <c r="BI669"/>
  <c r="BH669"/>
  <c r="BG669"/>
  <c r="BF669"/>
  <c r="T669"/>
  <c r="R669"/>
  <c r="P669"/>
  <c r="BK669"/>
  <c r="J669"/>
  <c r="BE669"/>
  <c r="BI665"/>
  <c r="BH665"/>
  <c r="BG665"/>
  <c r="BF665"/>
  <c r="T665"/>
  <c r="R665"/>
  <c r="P665"/>
  <c r="BK665"/>
  <c r="J665"/>
  <c r="BE665"/>
  <c r="BI661"/>
  <c r="BH661"/>
  <c r="BG661"/>
  <c r="BF661"/>
  <c r="T661"/>
  <c r="T660"/>
  <c r="T659"/>
  <c r="R661"/>
  <c r="R660"/>
  <c r="R659"/>
  <c r="P661"/>
  <c r="P660"/>
  <c r="P659"/>
  <c r="BK661"/>
  <c r="BK660"/>
  <c r="J660"/>
  <c r="BK659"/>
  <c r="J659"/>
  <c r="J661"/>
  <c r="BE661"/>
  <c r="J78"/>
  <c r="J77"/>
  <c r="BI658"/>
  <c r="BH658"/>
  <c r="BG658"/>
  <c r="BF658"/>
  <c r="T658"/>
  <c r="T657"/>
  <c r="R658"/>
  <c r="R657"/>
  <c r="P658"/>
  <c r="P657"/>
  <c r="BK658"/>
  <c r="BK657"/>
  <c r="J657"/>
  <c r="J658"/>
  <c r="BE658"/>
  <c r="J76"/>
  <c r="BI656"/>
  <c r="BH656"/>
  <c r="BG656"/>
  <c r="BF656"/>
  <c r="T656"/>
  <c r="R656"/>
  <c r="P656"/>
  <c r="BK656"/>
  <c r="J656"/>
  <c r="BE656"/>
  <c r="BI654"/>
  <c r="BH654"/>
  <c r="BG654"/>
  <c r="BF654"/>
  <c r="T654"/>
  <c r="R654"/>
  <c r="P654"/>
  <c r="BK654"/>
  <c r="J654"/>
  <c r="BE654"/>
  <c r="BI653"/>
  <c r="BH653"/>
  <c r="BG653"/>
  <c r="BF653"/>
  <c r="T653"/>
  <c r="R653"/>
  <c r="P653"/>
  <c r="BK653"/>
  <c r="J653"/>
  <c r="BE653"/>
  <c r="BI652"/>
  <c r="BH652"/>
  <c r="BG652"/>
  <c r="BF652"/>
  <c r="T652"/>
  <c r="T651"/>
  <c r="R652"/>
  <c r="R651"/>
  <c r="P652"/>
  <c r="P651"/>
  <c r="BK652"/>
  <c r="BK651"/>
  <c r="J651"/>
  <c r="J652"/>
  <c r="BE652"/>
  <c r="J75"/>
  <c r="BI650"/>
  <c r="BH650"/>
  <c r="BG650"/>
  <c r="BF650"/>
  <c r="T650"/>
  <c r="R650"/>
  <c r="P650"/>
  <c r="BK650"/>
  <c r="J650"/>
  <c r="BE650"/>
  <c r="BI647"/>
  <c r="BH647"/>
  <c r="BG647"/>
  <c r="BF647"/>
  <c r="T647"/>
  <c r="R647"/>
  <c r="P647"/>
  <c r="BK647"/>
  <c r="J647"/>
  <c r="BE647"/>
  <c r="BI643"/>
  <c r="BH643"/>
  <c r="BG643"/>
  <c r="BF643"/>
  <c r="T643"/>
  <c r="R643"/>
  <c r="P643"/>
  <c r="BK643"/>
  <c r="J643"/>
  <c r="BE643"/>
  <c r="BI640"/>
  <c r="BH640"/>
  <c r="BG640"/>
  <c r="BF640"/>
  <c r="T640"/>
  <c r="R640"/>
  <c r="P640"/>
  <c r="BK640"/>
  <c r="J640"/>
  <c r="BE640"/>
  <c r="BI637"/>
  <c r="BH637"/>
  <c r="BG637"/>
  <c r="BF637"/>
  <c r="T637"/>
  <c r="R637"/>
  <c r="P637"/>
  <c r="BK637"/>
  <c r="J637"/>
  <c r="BE637"/>
  <c r="BI633"/>
  <c r="BH633"/>
  <c r="BG633"/>
  <c r="BF633"/>
  <c r="T633"/>
  <c r="R633"/>
  <c r="P633"/>
  <c r="BK633"/>
  <c r="J633"/>
  <c r="BE633"/>
  <c r="BI630"/>
  <c r="BH630"/>
  <c r="BG630"/>
  <c r="BF630"/>
  <c r="T630"/>
  <c r="R630"/>
  <c r="P630"/>
  <c r="BK630"/>
  <c r="J630"/>
  <c r="BE630"/>
  <c r="BI626"/>
  <c r="BH626"/>
  <c r="BG626"/>
  <c r="BF626"/>
  <c r="T626"/>
  <c r="R626"/>
  <c r="P626"/>
  <c r="BK626"/>
  <c r="J626"/>
  <c r="BE626"/>
  <c r="BI622"/>
  <c r="BH622"/>
  <c r="BG622"/>
  <c r="BF622"/>
  <c r="T622"/>
  <c r="R622"/>
  <c r="P622"/>
  <c r="BK622"/>
  <c r="J622"/>
  <c r="BE622"/>
  <c r="BI619"/>
  <c r="BH619"/>
  <c r="BG619"/>
  <c r="BF619"/>
  <c r="T619"/>
  <c r="R619"/>
  <c r="P619"/>
  <c r="BK619"/>
  <c r="J619"/>
  <c r="BE619"/>
  <c r="BI616"/>
  <c r="BH616"/>
  <c r="BG616"/>
  <c r="BF616"/>
  <c r="T616"/>
  <c r="R616"/>
  <c r="P616"/>
  <c r="BK616"/>
  <c r="J616"/>
  <c r="BE616"/>
  <c r="BI613"/>
  <c r="BH613"/>
  <c r="BG613"/>
  <c r="BF613"/>
  <c r="T613"/>
  <c r="R613"/>
  <c r="P613"/>
  <c r="BK613"/>
  <c r="J613"/>
  <c r="BE613"/>
  <c r="BI610"/>
  <c r="BH610"/>
  <c r="BG610"/>
  <c r="BF610"/>
  <c r="T610"/>
  <c r="R610"/>
  <c r="P610"/>
  <c r="BK610"/>
  <c r="J610"/>
  <c r="BE610"/>
  <c r="BI607"/>
  <c r="BH607"/>
  <c r="BG607"/>
  <c r="BF607"/>
  <c r="T607"/>
  <c r="R607"/>
  <c r="P607"/>
  <c r="BK607"/>
  <c r="J607"/>
  <c r="BE607"/>
  <c r="BI604"/>
  <c r="BH604"/>
  <c r="BG604"/>
  <c r="BF604"/>
  <c r="T604"/>
  <c r="R604"/>
  <c r="P604"/>
  <c r="BK604"/>
  <c r="J604"/>
  <c r="BE604"/>
  <c r="BI601"/>
  <c r="BH601"/>
  <c r="BG601"/>
  <c r="BF601"/>
  <c r="T601"/>
  <c r="R601"/>
  <c r="P601"/>
  <c r="BK601"/>
  <c r="J601"/>
  <c r="BE601"/>
  <c r="BI598"/>
  <c r="BH598"/>
  <c r="BG598"/>
  <c r="BF598"/>
  <c r="T598"/>
  <c r="R598"/>
  <c r="P598"/>
  <c r="BK598"/>
  <c r="J598"/>
  <c r="BE598"/>
  <c r="BI594"/>
  <c r="BH594"/>
  <c r="BG594"/>
  <c r="BF594"/>
  <c r="T594"/>
  <c r="R594"/>
  <c r="P594"/>
  <c r="BK594"/>
  <c r="J594"/>
  <c r="BE594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5"/>
  <c r="BH585"/>
  <c r="BG585"/>
  <c r="BF585"/>
  <c r="T585"/>
  <c r="R585"/>
  <c r="P585"/>
  <c r="BK585"/>
  <c r="J585"/>
  <c r="BE585"/>
  <c r="BI582"/>
  <c r="BH582"/>
  <c r="BG582"/>
  <c r="BF582"/>
  <c r="T582"/>
  <c r="R582"/>
  <c r="P582"/>
  <c r="BK582"/>
  <c r="J582"/>
  <c r="BE582"/>
  <c r="BI579"/>
  <c r="BH579"/>
  <c r="BG579"/>
  <c r="BF579"/>
  <c r="T579"/>
  <c r="R579"/>
  <c r="P579"/>
  <c r="BK579"/>
  <c r="J579"/>
  <c r="BE579"/>
  <c r="BI576"/>
  <c r="BH576"/>
  <c r="BG576"/>
  <c r="BF576"/>
  <c r="T576"/>
  <c r="R576"/>
  <c r="P576"/>
  <c r="BK576"/>
  <c r="J576"/>
  <c r="BE576"/>
  <c r="BI573"/>
  <c r="BH573"/>
  <c r="BG573"/>
  <c r="BF573"/>
  <c r="T573"/>
  <c r="R573"/>
  <c r="P573"/>
  <c r="BK573"/>
  <c r="J573"/>
  <c r="BE573"/>
  <c r="BI570"/>
  <c r="BH570"/>
  <c r="BG570"/>
  <c r="BF570"/>
  <c r="T570"/>
  <c r="R570"/>
  <c r="P570"/>
  <c r="BK570"/>
  <c r="J570"/>
  <c r="BE570"/>
  <c r="BI566"/>
  <c r="BH566"/>
  <c r="BG566"/>
  <c r="BF566"/>
  <c r="T566"/>
  <c r="R566"/>
  <c r="P566"/>
  <c r="BK566"/>
  <c r="J566"/>
  <c r="BE566"/>
  <c r="BI562"/>
  <c r="BH562"/>
  <c r="BG562"/>
  <c r="BF562"/>
  <c r="T562"/>
  <c r="R562"/>
  <c r="P562"/>
  <c r="BK562"/>
  <c r="J562"/>
  <c r="BE562"/>
  <c r="BI558"/>
  <c r="BH558"/>
  <c r="BG558"/>
  <c r="BF558"/>
  <c r="T558"/>
  <c r="R558"/>
  <c r="P558"/>
  <c r="BK558"/>
  <c r="J558"/>
  <c r="BE558"/>
  <c r="BI554"/>
  <c r="BH554"/>
  <c r="BG554"/>
  <c r="BF554"/>
  <c r="T554"/>
  <c r="R554"/>
  <c r="P554"/>
  <c r="BK554"/>
  <c r="J554"/>
  <c r="BE554"/>
  <c r="BI550"/>
  <c r="BH550"/>
  <c r="BG550"/>
  <c r="BF550"/>
  <c r="T550"/>
  <c r="R550"/>
  <c r="P550"/>
  <c r="BK550"/>
  <c r="J550"/>
  <c r="BE550"/>
  <c r="BI546"/>
  <c r="BH546"/>
  <c r="BG546"/>
  <c r="BF546"/>
  <c r="T546"/>
  <c r="R546"/>
  <c r="P546"/>
  <c r="BK546"/>
  <c r="J546"/>
  <c r="BE546"/>
  <c r="BI542"/>
  <c r="BH542"/>
  <c r="BG542"/>
  <c r="BF542"/>
  <c r="T542"/>
  <c r="R542"/>
  <c r="P542"/>
  <c r="BK542"/>
  <c r="J542"/>
  <c r="BE542"/>
  <c r="BI538"/>
  <c r="BH538"/>
  <c r="BG538"/>
  <c r="BF538"/>
  <c r="T538"/>
  <c r="R538"/>
  <c r="P538"/>
  <c r="BK538"/>
  <c r="J538"/>
  <c r="BE538"/>
  <c r="BI534"/>
  <c r="BH534"/>
  <c r="BG534"/>
  <c r="BF534"/>
  <c r="T534"/>
  <c r="R534"/>
  <c r="P534"/>
  <c r="BK534"/>
  <c r="J534"/>
  <c r="BE534"/>
  <c r="BI530"/>
  <c r="BH530"/>
  <c r="BG530"/>
  <c r="BF530"/>
  <c r="T530"/>
  <c r="R530"/>
  <c r="P530"/>
  <c r="BK530"/>
  <c r="J530"/>
  <c r="BE530"/>
  <c r="BI526"/>
  <c r="BH526"/>
  <c r="BG526"/>
  <c r="BF526"/>
  <c r="T526"/>
  <c r="R526"/>
  <c r="P526"/>
  <c r="BK526"/>
  <c r="J526"/>
  <c r="BE526"/>
  <c r="BI522"/>
  <c r="BH522"/>
  <c r="BG522"/>
  <c r="BF522"/>
  <c r="T522"/>
  <c r="T521"/>
  <c r="R522"/>
  <c r="R521"/>
  <c r="P522"/>
  <c r="P521"/>
  <c r="BK522"/>
  <c r="BK521"/>
  <c r="J521"/>
  <c r="J522"/>
  <c r="BE522"/>
  <c r="J74"/>
  <c r="BI518"/>
  <c r="BH518"/>
  <c r="BG518"/>
  <c r="BF518"/>
  <c r="T518"/>
  <c r="R518"/>
  <c r="P518"/>
  <c r="BK518"/>
  <c r="J518"/>
  <c r="BE518"/>
  <c r="BI515"/>
  <c r="BH515"/>
  <c r="BG515"/>
  <c r="BF515"/>
  <c r="T515"/>
  <c r="R515"/>
  <c r="P515"/>
  <c r="BK515"/>
  <c r="J515"/>
  <c r="BE515"/>
  <c r="BI512"/>
  <c r="BH512"/>
  <c r="BG512"/>
  <c r="BF512"/>
  <c r="T512"/>
  <c r="R512"/>
  <c r="P512"/>
  <c r="BK512"/>
  <c r="J512"/>
  <c r="BE512"/>
  <c r="BI511"/>
  <c r="BH511"/>
  <c r="BG511"/>
  <c r="BF511"/>
  <c r="T511"/>
  <c r="T510"/>
  <c r="R511"/>
  <c r="R510"/>
  <c r="P511"/>
  <c r="P510"/>
  <c r="BK511"/>
  <c r="BK510"/>
  <c r="J510"/>
  <c r="J511"/>
  <c r="BE511"/>
  <c r="J73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3"/>
  <c r="BH473"/>
  <c r="BG473"/>
  <c r="BF473"/>
  <c r="T473"/>
  <c r="T472"/>
  <c r="R473"/>
  <c r="R472"/>
  <c r="P473"/>
  <c r="P472"/>
  <c r="BK473"/>
  <c r="BK472"/>
  <c r="J472"/>
  <c r="J473"/>
  <c r="BE473"/>
  <c r="J71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3"/>
  <c r="BH463"/>
  <c r="BG463"/>
  <c r="BF463"/>
  <c r="T463"/>
  <c r="R463"/>
  <c r="P463"/>
  <c r="BK463"/>
  <c r="J463"/>
  <c r="BE463"/>
  <c r="BI459"/>
  <c r="BH459"/>
  <c r="BG459"/>
  <c r="BF459"/>
  <c r="T459"/>
  <c r="R459"/>
  <c r="P459"/>
  <c r="BK459"/>
  <c r="J459"/>
  <c r="BE459"/>
  <c r="BI456"/>
  <c r="BH456"/>
  <c r="BG456"/>
  <c r="BF456"/>
  <c r="T456"/>
  <c r="R456"/>
  <c r="P456"/>
  <c r="BK456"/>
  <c r="J456"/>
  <c r="BE456"/>
  <c r="BI452"/>
  <c r="BH452"/>
  <c r="BG452"/>
  <c r="BF452"/>
  <c r="T452"/>
  <c r="R452"/>
  <c r="P452"/>
  <c r="BK452"/>
  <c r="J452"/>
  <c r="BE452"/>
  <c r="BI448"/>
  <c r="BH448"/>
  <c r="BG448"/>
  <c r="BF448"/>
  <c r="T448"/>
  <c r="T447"/>
  <c r="R448"/>
  <c r="R447"/>
  <c r="P448"/>
  <c r="P447"/>
  <c r="BK448"/>
  <c r="BK447"/>
  <c r="J447"/>
  <c r="J448"/>
  <c r="BE448"/>
  <c r="J70"/>
  <c r="BI443"/>
  <c r="BH443"/>
  <c r="BG443"/>
  <c r="BF443"/>
  <c r="T443"/>
  <c r="R443"/>
  <c r="P443"/>
  <c r="BK443"/>
  <c r="J443"/>
  <c r="BE443"/>
  <c r="BI440"/>
  <c r="BH440"/>
  <c r="BG440"/>
  <c r="BF440"/>
  <c r="T440"/>
  <c r="R440"/>
  <c r="P440"/>
  <c r="BK440"/>
  <c r="J440"/>
  <c r="BE440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5"/>
  <c r="BH435"/>
  <c r="BG435"/>
  <c r="BF435"/>
  <c r="T435"/>
  <c r="R435"/>
  <c r="P435"/>
  <c r="BK435"/>
  <c r="J435"/>
  <c r="BE435"/>
  <c r="BI434"/>
  <c r="BH434"/>
  <c r="BG434"/>
  <c r="BF434"/>
  <c r="T434"/>
  <c r="R434"/>
  <c r="P434"/>
  <c r="BK434"/>
  <c r="J434"/>
  <c r="BE434"/>
  <c r="BI432"/>
  <c r="BH432"/>
  <c r="BG432"/>
  <c r="BF432"/>
  <c r="T432"/>
  <c r="R432"/>
  <c r="P432"/>
  <c r="BK432"/>
  <c r="J432"/>
  <c r="BE432"/>
  <c r="BI429"/>
  <c r="BH429"/>
  <c r="BG429"/>
  <c r="BF429"/>
  <c r="T429"/>
  <c r="R429"/>
  <c r="P429"/>
  <c r="BK429"/>
  <c r="J429"/>
  <c r="BE429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18"/>
  <c r="BH418"/>
  <c r="BG418"/>
  <c r="BF418"/>
  <c r="T418"/>
  <c r="R418"/>
  <c r="P418"/>
  <c r="BK418"/>
  <c r="J418"/>
  <c r="BE418"/>
  <c r="BI417"/>
  <c r="BH417"/>
  <c r="BG417"/>
  <c r="BF417"/>
  <c r="T417"/>
  <c r="T416"/>
  <c r="R417"/>
  <c r="R416"/>
  <c r="P417"/>
  <c r="P416"/>
  <c r="BK417"/>
  <c r="BK416"/>
  <c r="J416"/>
  <c r="J417"/>
  <c r="BE417"/>
  <c r="J69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2"/>
  <c r="BH382"/>
  <c r="BG382"/>
  <c r="BF382"/>
  <c r="T382"/>
  <c r="R382"/>
  <c r="P382"/>
  <c r="BK382"/>
  <c r="J382"/>
  <c r="BE382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62"/>
  <c r="BH362"/>
  <c r="BG362"/>
  <c r="BF362"/>
  <c r="T362"/>
  <c r="T361"/>
  <c r="T360"/>
  <c r="R362"/>
  <c r="R361"/>
  <c r="R360"/>
  <c r="P362"/>
  <c r="P361"/>
  <c r="P360"/>
  <c r="BK362"/>
  <c r="BK361"/>
  <c r="J361"/>
  <c r="BK360"/>
  <c r="J360"/>
  <c r="J362"/>
  <c r="BE362"/>
  <c r="J68"/>
  <c r="J67"/>
  <c r="BI356"/>
  <c r="BH356"/>
  <c r="BG356"/>
  <c r="BF356"/>
  <c r="T356"/>
  <c r="R356"/>
  <c r="P356"/>
  <c r="BK356"/>
  <c r="J356"/>
  <c r="BE356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5"/>
  <c r="BH335"/>
  <c r="BG335"/>
  <c r="BF335"/>
  <c r="T335"/>
  <c r="R335"/>
  <c r="P335"/>
  <c r="BK335"/>
  <c r="J335"/>
  <c r="BE335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0"/>
  <c r="BH310"/>
  <c r="BG310"/>
  <c r="BF310"/>
  <c r="T310"/>
  <c r="T309"/>
  <c r="R310"/>
  <c r="R309"/>
  <c r="P310"/>
  <c r="P309"/>
  <c r="BK310"/>
  <c r="BK309"/>
  <c r="J309"/>
  <c r="J310"/>
  <c r="BE310"/>
  <c r="J66"/>
  <c r="BI303"/>
  <c r="BH303"/>
  <c r="BG303"/>
  <c r="BF303"/>
  <c r="T303"/>
  <c r="R303"/>
  <c r="P303"/>
  <c r="BK303"/>
  <c r="J303"/>
  <c r="BE303"/>
  <c r="BI297"/>
  <c r="BH297"/>
  <c r="BG297"/>
  <c r="BF297"/>
  <c r="T297"/>
  <c r="R297"/>
  <c r="P297"/>
  <c r="BK297"/>
  <c r="J297"/>
  <c r="BE297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2"/>
  <c r="BH222"/>
  <c r="BG222"/>
  <c r="BF222"/>
  <c r="T222"/>
  <c r="R222"/>
  <c r="P222"/>
  <c r="BK222"/>
  <c r="J222"/>
  <c r="BE222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T200"/>
  <c r="R201"/>
  <c r="R200"/>
  <c r="P201"/>
  <c r="P200"/>
  <c r="BK201"/>
  <c r="BK200"/>
  <c r="J200"/>
  <c r="J201"/>
  <c r="BE201"/>
  <c r="J65"/>
  <c r="BI199"/>
  <c r="BH199"/>
  <c r="BG199"/>
  <c r="BF199"/>
  <c r="T199"/>
  <c r="R199"/>
  <c r="P199"/>
  <c r="BK199"/>
  <c r="J199"/>
  <c r="BE199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T185"/>
  <c r="R186"/>
  <c r="R185"/>
  <c r="P186"/>
  <c r="P185"/>
  <c r="BK186"/>
  <c r="BK185"/>
  <c r="J185"/>
  <c r="J186"/>
  <c r="BE186"/>
  <c r="J64"/>
  <c r="J63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7"/>
  <c r="F36"/>
  <c i="1" r="BD53"/>
  <c i="2" r="BH117"/>
  <c r="F35"/>
  <c i="1" r="BC53"/>
  <c i="2" r="BG117"/>
  <c r="F34"/>
  <c i="1" r="BB53"/>
  <c i="2" r="BF117"/>
  <c r="J33"/>
  <c i="1" r="AW53"/>
  <c i="2" r="F33"/>
  <c i="1" r="BA53"/>
  <c i="2" r="T117"/>
  <c r="T116"/>
  <c r="T115"/>
  <c r="T114"/>
  <c r="R117"/>
  <c r="R116"/>
  <c r="R115"/>
  <c r="R114"/>
  <c r="P117"/>
  <c r="P116"/>
  <c r="P115"/>
  <c r="P114"/>
  <c i="1" r="AU53"/>
  <c i="2" r="BK117"/>
  <c r="BK116"/>
  <c r="J116"/>
  <c r="BK115"/>
  <c r="J115"/>
  <c r="BK114"/>
  <c r="J114"/>
  <c r="J60"/>
  <c r="J29"/>
  <c i="1" r="AG53"/>
  <c i="2" r="J117"/>
  <c r="BE117"/>
  <c r="J32"/>
  <c i="1" r="AV53"/>
  <c i="2" r="F32"/>
  <c i="1" r="AZ53"/>
  <c i="2" r="J62"/>
  <c r="J61"/>
  <c r="F108"/>
  <c r="E106"/>
  <c r="F53"/>
  <c r="E51"/>
  <c r="J38"/>
  <c r="J23"/>
  <c r="E23"/>
  <c r="J110"/>
  <c r="J55"/>
  <c r="J22"/>
  <c r="J20"/>
  <c r="E20"/>
  <c r="F111"/>
  <c r="F56"/>
  <c r="J19"/>
  <c r="J17"/>
  <c r="E17"/>
  <c r="F110"/>
  <c r="F55"/>
  <c r="J16"/>
  <c r="J14"/>
  <c r="J108"/>
  <c r="J53"/>
  <c r="E7"/>
  <c r="E102"/>
  <c r="E47"/>
  <c i="1" r="BD72"/>
  <c r="BC72"/>
  <c r="BB72"/>
  <c r="BA72"/>
  <c r="AZ72"/>
  <c r="AY72"/>
  <c r="AX72"/>
  <c r="AW72"/>
  <c r="AV72"/>
  <c r="AU72"/>
  <c r="AT72"/>
  <c r="AS72"/>
  <c r="AG72"/>
  <c r="BD70"/>
  <c r="BC70"/>
  <c r="BB70"/>
  <c r="BA70"/>
  <c r="AZ70"/>
  <c r="AY70"/>
  <c r="AX70"/>
  <c r="AW70"/>
  <c r="AV70"/>
  <c r="AU70"/>
  <c r="AT70"/>
  <c r="AS70"/>
  <c r="AG70"/>
  <c r="BD67"/>
  <c r="BC67"/>
  <c r="BB67"/>
  <c r="BA67"/>
  <c r="AZ67"/>
  <c r="AY67"/>
  <c r="AX67"/>
  <c r="AW67"/>
  <c r="AV67"/>
  <c r="AU67"/>
  <c r="AT67"/>
  <c r="AS67"/>
  <c r="AG67"/>
  <c r="BD62"/>
  <c r="BC62"/>
  <c r="BB62"/>
  <c r="BA62"/>
  <c r="AZ62"/>
  <c r="AY62"/>
  <c r="AX62"/>
  <c r="AW62"/>
  <c r="AV62"/>
  <c r="AU62"/>
  <c r="AT62"/>
  <c r="AS62"/>
  <c r="AG62"/>
  <c r="BD57"/>
  <c r="BC57"/>
  <c r="BB57"/>
  <c r="BA57"/>
  <c r="AZ57"/>
  <c r="AY57"/>
  <c r="AX57"/>
  <c r="AW57"/>
  <c r="AV57"/>
  <c r="AU57"/>
  <c r="AT57"/>
  <c r="AS57"/>
  <c r="AG57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73"/>
  <c r="AN73"/>
  <c r="AN72"/>
  <c r="AT71"/>
  <c r="AN71"/>
  <c r="AN70"/>
  <c r="AT69"/>
  <c r="AN69"/>
  <c r="AT68"/>
  <c r="AN68"/>
  <c r="AN67"/>
  <c r="AT66"/>
  <c r="AN66"/>
  <c r="AT65"/>
  <c r="AN65"/>
  <c r="AT64"/>
  <c r="AN64"/>
  <c r="AT63"/>
  <c r="AN63"/>
  <c r="AN62"/>
  <c r="AT61"/>
  <c r="AN61"/>
  <c r="AT60"/>
  <c r="AN60"/>
  <c r="AT59"/>
  <c r="AN59"/>
  <c r="AT58"/>
  <c r="AN58"/>
  <c r="AN57"/>
  <c r="AT56"/>
  <c r="AN56"/>
  <c r="AT55"/>
  <c r="AN55"/>
  <c r="AT54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<sst xmlns="http://schemas.openxmlformats.org/spreadsheetml/2006/main">
  <si>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</si>
  <si>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</si>
  <si>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</si>
  <si>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</si>
  <si>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</si>
  <si>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</si>
  <si>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</si>
  <si>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{a3533245-c27b-41a2-876d-1e4a0f2bb37d}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</si>
  <si>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</si>
  <si>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</si>
  <si>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</si>
  <si>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</si>
  <si>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</si>
  <si>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</si>
  <si>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</si>
  <si>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</si>
  <si>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R-O-2017116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</si>
  <si>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</si>
  <si>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</si>
  <si>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Stavební úpravy Hasičské zbrojnice č.p. 592, Polanka nad Odrou</t>
  </si>
  <si>
    <t>KSO:</t>
  </si>
  <si>
    <t/>
  </si>
  <si>
    <t>CC-CZ:</t>
  </si>
  <si>
    <t>Místo:</t>
  </si>
  <si>
    <t xml:space="preserve"> </t>
  </si>
  <si>
    <t>Datum:</t>
  </si>
  <si>
    <t>24. 10. 2017</t>
  </si>
  <si>
    <t>Zadavatel:</t>
  </si>
  <si>
    <t>IČ:</t>
  </si>
  <si>
    <t>SMO MěOb Polanka nad Odrou</t>
  </si>
  <si>
    <t>DIČ:</t>
  </si>
  <si>
    <t>Uchazeč:</t>
  </si>
  <si>
    <t>Vyplň údaj</t>
  </si>
  <si>
    <t>Projektant:</t>
  </si>
  <si>
    <t>SPAN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</si>
  <si>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</si>
  <si>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</si>
  <si>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</si>
  <si>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</si>
  <si>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</si>
  <si>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</si>
  <si>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</si>
  <si>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</si>
  <si>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</si>
  <si>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</si>
  <si>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</si>
  <si>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</si>
  <si>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</si>
  <si>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</si>
  <si>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</si>
  <si>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</si>
  <si>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</si>
  <si>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</si>
  <si>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</si>
  <si>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</si>
  <si>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</si>
  <si>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</si>
  <si>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</si>
  <si>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</si>
  <si>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</si>
  <si>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</si>
  <si>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</si>
  <si>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</si>
  <si>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</si>
  <si>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</si>
  <si>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</si>
  <si>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</si>
  <si>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</si>
  <si>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</si>
  <si>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</si>
  <si>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</si>
  <si>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</si>
  <si>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</si>
  <si>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</si>
  <si>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</si>
  <si>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</si>
  <si>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</si>
  <si>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Hasičská zbrojnice - HZ</t>
  </si>
  <si>
    <t>STA</t>
  </si>
  <si>
    <t>1</t>
  </si>
  <si>
    <t>{8af8c48c-f96c-409f-ac51-70e0c9682953}</t>
  </si>
  <si>
    <t>2</t>
  </si>
  <si>
    <t>/</t>
  </si>
  <si>
    <t>A.1</t>
  </si>
  <si>
    <t>HSV+PSV - HZ</t>
  </si>
  <si>
    <t>Soupis</t>
  </si>
  <si>
    <t>{df496cb7-1568-4046-b087-f5a48d59efe9}</t>
  </si>
  <si>
    <t>A.2</t>
  </si>
  <si>
    <t>ÚT - HZ</t>
  </si>
  <si>
    <t>{d04ed6d9-aa1d-432d-9063-97be1f1c80fa}</t>
  </si>
  <si>
    <t>A.3</t>
  </si>
  <si>
    <t xml:space="preserve">ZTI - HZ </t>
  </si>
  <si>
    <t>{0165eea2-3997-46cc-aff4-280890f9dd17}</t>
  </si>
  <si>
    <t>A.4</t>
  </si>
  <si>
    <t xml:space="preserve">ELEKTRO - HZ </t>
  </si>
  <si>
    <t>{cfb5b66c-173d-4cea-a208-c2e1f20a52aa}</t>
  </si>
  <si>
    <t>A.5</t>
  </si>
  <si>
    <t>VZT - HZ</t>
  </si>
  <si>
    <t>{fe2331bd-057e-4499-95dd-5530025a0eb6}</t>
  </si>
  <si>
    <t>A.5.0</t>
  </si>
  <si>
    <t>VZT - přirážky + standardy</t>
  </si>
  <si>
    <t>3</t>
  </si>
  <si>
    <t>{cb873815-35e8-47ea-84a8-9258c031bed9}</t>
  </si>
  <si>
    <t>A.5.1</t>
  </si>
  <si>
    <t>VZT - HZ_3</t>
  </si>
  <si>
    <t>{a56a6de7-a4fa-4192-8d5e-0d1ddf02d67e}</t>
  </si>
  <si>
    <t>A.5.2</t>
  </si>
  <si>
    <t>VZT - HZ_4</t>
  </si>
  <si>
    <t>{bad7a2bd-85c8-4df7-8d5f-e5148eaa9425}</t>
  </si>
  <si>
    <t>A.5.3</t>
  </si>
  <si>
    <t>VZT - HZ_5</t>
  </si>
  <si>
    <t>{be04f14e-1507-46b9-a1e4-ace42f5e90e0}</t>
  </si>
  <si>
    <t>B</t>
  </si>
  <si>
    <t>Bytová jednotka - byt</t>
  </si>
  <si>
    <t>{08fce5ae-9aa4-450b-9a6c-0f3486ca138f}</t>
  </si>
  <si>
    <t>B.6</t>
  </si>
  <si>
    <t xml:space="preserve">HSV + PSV - BYT </t>
  </si>
  <si>
    <t>{e7c5266f-b4a9-4ff2-b70f-712f7ced1801}</t>
  </si>
  <si>
    <t>B.7</t>
  </si>
  <si>
    <t>ÚT - BYT</t>
  </si>
  <si>
    <t>{e801b9c6-c836-48b6-966d-a25f1a8ff46a}</t>
  </si>
  <si>
    <t>B.8</t>
  </si>
  <si>
    <t xml:space="preserve">ZTI - BYT </t>
  </si>
  <si>
    <t>{14eebff8-bf5d-4dd0-a2a1-ef5149ad4be5}</t>
  </si>
  <si>
    <t>B.9</t>
  </si>
  <si>
    <t xml:space="preserve">ELEKTRO - BYT </t>
  </si>
  <si>
    <t>{897a3350-02ed-415c-9376-2e661aba2030}</t>
  </si>
  <si>
    <t>B.10</t>
  </si>
  <si>
    <t>VZT- BYT</t>
  </si>
  <si>
    <t>{bef292ae-5bb8-4769-bd6f-5da8879c5a7f}</t>
  </si>
  <si>
    <t>B10.1</t>
  </si>
  <si>
    <t>VZT_1- BYT</t>
  </si>
  <si>
    <t>{3a9bb46e-a634-442d-a669-86cbc78ca6c4}</t>
  </si>
  <si>
    <t>B10.2</t>
  </si>
  <si>
    <t>VZT_2 - BYT</t>
  </si>
  <si>
    <t>{50e0659e-f23e-4812-a6da-d3088690a248}</t>
  </si>
  <si>
    <t>C</t>
  </si>
  <si>
    <t>Zpevněné plochy</t>
  </si>
  <si>
    <t>{bbc2bae9-5709-4c5a-880c-29ef6075c3b3}</t>
  </si>
  <si>
    <t>C1</t>
  </si>
  <si>
    <t xml:space="preserve">ZPEVNĚNÉ PLOCHY </t>
  </si>
  <si>
    <t>{0bc9328f-e994-4b34-80b6-ef2c04e7c99c}</t>
  </si>
  <si>
    <t>VON</t>
  </si>
  <si>
    <t>Vedlejší a ostatní náklady</t>
  </si>
  <si>
    <t>{3c266036-25ca-4105-8a38-35caa0526bd4}</t>
  </si>
  <si>
    <t>{e9856a09-f428-4365-9fe2-8e326c1072d3}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</si>
  <si>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</si>
  <si>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</si>
  <si>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</si>
  <si>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</si>
  <si>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</si>
  <si>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</si>
  <si>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</si>
  <si>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Hasičská zbrojnice - HZ</t>
  </si>
  <si>
    <t>Soupis:</t>
  </si>
  <si>
    <t>A.1 - HSV+PSV - HZ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</si>
  <si>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</si>
  <si>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</si>
  <si>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</si>
  <si>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</si>
  <si>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</si>
  <si>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</si>
  <si>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</si>
  <si>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</si>
  <si>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</si>
  <si>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</si>
  <si>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</si>
  <si>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</si>
  <si>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</si>
  <si>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</si>
  <si>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</si>
  <si>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</si>
  <si>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</si>
  <si>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</si>
  <si>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</si>
  <si>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</si>
  <si>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</si>
  <si>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</si>
  <si>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</si>
  <si>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</si>
  <si>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</si>
  <si>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</si>
  <si>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</si>
  <si>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</si>
  <si>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</si>
  <si>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</si>
  <si>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</si>
  <si>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</si>
  <si>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</si>
  <si>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</si>
  <si>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</si>
  <si>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</si>
  <si>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M31 - Montáže strojů a zařízení různých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</si>
  <si>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</si>
  <si>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</si>
  <si>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</si>
  <si>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</si>
  <si>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</si>
  <si>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</si>
  <si>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</si>
  <si>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</si>
  <si>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</si>
  <si>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</si>
  <si>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</si>
  <si>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</si>
  <si>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</si>
  <si>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</si>
  <si>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</si>
  <si>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</si>
  <si>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</si>
  <si>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</si>
  <si>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</si>
  <si>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111101101</t>
  </si>
  <si>
    <t>Odstranění travin z celkové plochy do 0,1 ha</t>
  </si>
  <si>
    <t>ha</t>
  </si>
  <si>
    <t>CS ÚRS 2017 01</t>
  </si>
  <si>
    <t>4</t>
  </si>
  <si>
    <t>VV</t>
  </si>
  <si>
    <t>8*150*0,0001</t>
  </si>
  <si>
    <t>"STAVEBNÍ ČÁST - D 102 + 110 + SITUACE"</t>
  </si>
  <si>
    <t>Součet</t>
  </si>
  <si>
    <t>115101201</t>
  </si>
  <si>
    <t>Čerpání vody na dopravní výšku do 10 m průměrný přítok do 500 l/min</t>
  </si>
  <si>
    <t>hod</t>
  </si>
  <si>
    <t>"STAVEBNÍ ČÁST - D 102 + 110 "10</t>
  </si>
  <si>
    <t>961031411</t>
  </si>
  <si>
    <t>Bourání základů cihelných na MC</t>
  </si>
  <si>
    <t>m3</t>
  </si>
  <si>
    <t>-1672880</t>
  </si>
  <si>
    <t>"STAVEBNÍ ČÁST - D 102 "0,5</t>
  </si>
  <si>
    <t>122101101</t>
  </si>
  <si>
    <t>Odkopávky a prokopávky nezapažené v hornině tř. 1 a 2 objem do 100 m3</t>
  </si>
  <si>
    <t>8</t>
  </si>
  <si>
    <t>76*0,3</t>
  </si>
  <si>
    <t>5</t>
  </si>
  <si>
    <t>121101101</t>
  </si>
  <si>
    <t>Sejmutí ornice s přemístěním na vzdálenost do 50 m</t>
  </si>
  <si>
    <t>10</t>
  </si>
  <si>
    <t>"STAVEBNÍ ČÁST - D 102 + 110 + SITUACE+TZ"</t>
  </si>
  <si>
    <t>6</t>
  </si>
  <si>
    <t>131303101</t>
  </si>
  <si>
    <t>Hloubení jam ručním nebo pneum nářadím v soudržných horninách tř. 4</t>
  </si>
  <si>
    <t>-2007243678</t>
  </si>
  <si>
    <t>3,6*3,2*1,9</t>
  </si>
  <si>
    <t>"STAVEBNÍ ČÁST - SITUACE"</t>
  </si>
  <si>
    <t>7</t>
  </si>
  <si>
    <t>131201101</t>
  </si>
  <si>
    <t>Hloubení jam nezapažených v hornině tř. 3 objemu do 100 m3</t>
  </si>
  <si>
    <t>14</t>
  </si>
  <si>
    <t>3,5*3,5*3,5</t>
  </si>
  <si>
    <t>131203101</t>
  </si>
  <si>
    <t>Hloubení jam ručním nebo pneum nářadím v soudržných horninách tř. 3</t>
  </si>
  <si>
    <t>-53286752</t>
  </si>
  <si>
    <t>14*0,35*0,35*0,8</t>
  </si>
  <si>
    <t>9</t>
  </si>
  <si>
    <t>132212101</t>
  </si>
  <si>
    <t>Hloubení rýh š do 600 mm ručním nebo pneum nářadím v soudržných horninách tř. 3</t>
  </si>
  <si>
    <t>-968430420</t>
  </si>
  <si>
    <t>(11,75+7,1)*0,7*2,15</t>
  </si>
  <si>
    <t>"STAVEBNÍ ČÁST - D 102 +SITUACE+TZ"</t>
  </si>
  <si>
    <t>139711101</t>
  </si>
  <si>
    <t>Vykopávky v uzavřených prostorách v hornině tř. 1 až 4</t>
  </si>
  <si>
    <t>-1830467571</t>
  </si>
  <si>
    <t>1,2*1,2*0,9+28*0,45</t>
  </si>
  <si>
    <t>"STAVEBNÍ ČÁST - D 102 +TZ"</t>
  </si>
  <si>
    <t>11</t>
  </si>
  <si>
    <t>151101101</t>
  </si>
  <si>
    <t>Zřízení příložného pažení a rozepření stěn rýh hl do 2 m</t>
  </si>
  <si>
    <t>m2</t>
  </si>
  <si>
    <t>114213032</t>
  </si>
  <si>
    <t>(11+7,8)*2,2</t>
  </si>
  <si>
    <t>12</t>
  </si>
  <si>
    <t>151101111</t>
  </si>
  <si>
    <t>Odstranění příložného pažení a rozepření stěn rýh hl do 2 m</t>
  </si>
  <si>
    <t>410235802</t>
  </si>
  <si>
    <t>13</t>
  </si>
  <si>
    <t>161101101</t>
  </si>
  <si>
    <t>Svislé přemístění výkopku z horniny tř. 1 až 4 hl výkopu do 2,5 m</t>
  </si>
  <si>
    <t>582005760</t>
  </si>
  <si>
    <t>21,888+28,369</t>
  </si>
  <si>
    <t>162201102</t>
  </si>
  <si>
    <t>Vodorovné přemístění do 50 m výkopku/sypaniny z horniny tř. 1 až 4</t>
  </si>
  <si>
    <t>-277747844</t>
  </si>
  <si>
    <t>22,8+22,8+42,875+1,372+28,369</t>
  </si>
  <si>
    <t>162601102</t>
  </si>
  <si>
    <t>Vodorovné přemístění do 5000 m výkopku/sypaniny z horniny tř. 1 až 4</t>
  </si>
  <si>
    <t>-1788411324</t>
  </si>
  <si>
    <t>16</t>
  </si>
  <si>
    <t>162701109</t>
  </si>
  <si>
    <t>Příplatek k vodorovnému přemístění výkopku/sypaniny z horniny tř. 1 až 4 ZKD 1000 m přes 10000 m</t>
  </si>
  <si>
    <t>-1474556289</t>
  </si>
  <si>
    <t>118,216*10 'Přepočtené koeficientem množství</t>
  </si>
  <si>
    <t>17</t>
  </si>
  <si>
    <t>171201201</t>
  </si>
  <si>
    <t>Uložení sypaniny na skládky</t>
  </si>
  <si>
    <t>1428029119</t>
  </si>
  <si>
    <t>18</t>
  </si>
  <si>
    <t>171201211</t>
  </si>
  <si>
    <t>Poplatek za uložení odpadu ze sypaniny na skládce (skládkovné)</t>
  </si>
  <si>
    <t>t</t>
  </si>
  <si>
    <t>410660742</t>
  </si>
  <si>
    <t>118,216*2 'Přepočtené koeficientem množství</t>
  </si>
  <si>
    <t>19</t>
  </si>
  <si>
    <t>174101101</t>
  </si>
  <si>
    <t>Zásyp jam, šachet rýh nebo kolem objektů sypaninou se zhutněním</t>
  </si>
  <si>
    <t>-1217570548</t>
  </si>
  <si>
    <t>22,8+22,8+21,888+42,875+28,369</t>
  </si>
  <si>
    <t>20</t>
  </si>
  <si>
    <t>175151101</t>
  </si>
  <si>
    <t>Obsypání potrubí strojně sypaninou bez prohození, uloženou do 3 m</t>
  </si>
  <si>
    <t>1418494495</t>
  </si>
  <si>
    <t>20*0,8*0,7</t>
  </si>
  <si>
    <t>M</t>
  </si>
  <si>
    <t>583312000</t>
  </si>
  <si>
    <t xml:space="preserve">štěrkopísek  netříděný zásypový materiál</t>
  </si>
  <si>
    <t>947905675</t>
  </si>
  <si>
    <t>11,2*2 'Přepočtené koeficientem množství</t>
  </si>
  <si>
    <t>Zakládání</t>
  </si>
  <si>
    <t>Ostatní konstrukce a práce, bourání</t>
  </si>
  <si>
    <t>22</t>
  </si>
  <si>
    <t>273313611</t>
  </si>
  <si>
    <t>Základové desky z betonu tř. C 16/20</t>
  </si>
  <si>
    <t>-1194346992</t>
  </si>
  <si>
    <t>0,35*0,35*0,8*14*1,1</t>
  </si>
  <si>
    <t>23</t>
  </si>
  <si>
    <t>273313811</t>
  </si>
  <si>
    <t>Základové desky z betonu tř. C 25/30</t>
  </si>
  <si>
    <t>455184471</t>
  </si>
  <si>
    <t>((3,585+3,155)*1,1*0,6+1,2*1,2*0,6+(1,55+1,985)*0,5*0,6)*1,1</t>
  </si>
  <si>
    <t>24</t>
  </si>
  <si>
    <t>279351105</t>
  </si>
  <si>
    <t>Zřízení bednění základových zdí oboustranné</t>
  </si>
  <si>
    <t>1729384893</t>
  </si>
  <si>
    <t>(3,585+3,155)*0,6+(1,55+1,985)*0,6</t>
  </si>
  <si>
    <t>12*0,5</t>
  </si>
  <si>
    <t>25</t>
  </si>
  <si>
    <t>279351106</t>
  </si>
  <si>
    <t>Odstranění bednění základových zdí oboustranné</t>
  </si>
  <si>
    <t>-358571961</t>
  </si>
  <si>
    <t>Svislé a kompletní konstrukce</t>
  </si>
  <si>
    <t>26</t>
  </si>
  <si>
    <t>310235241</t>
  </si>
  <si>
    <t>Zazdívka otvorů pl do 0,0225 m2 ve zdivu nadzákladovém cihlami pálenými tl do 300 mm</t>
  </si>
  <si>
    <t>kus</t>
  </si>
  <si>
    <t>58</t>
  </si>
  <si>
    <t>"STAVEBNÍ ČÁST D 103 - 107+ZTI A ÚT"2</t>
  </si>
  <si>
    <t>27</t>
  </si>
  <si>
    <t>310235251</t>
  </si>
  <si>
    <t>Zazdívka otvorů pl do 0,0225 m2 ve zdivu nadzákladovém cihlami pálenými tl do 450 mm</t>
  </si>
  <si>
    <t>60</t>
  </si>
  <si>
    <t>"STAVEBNÍ ČÁST D 103 - 107+ZTI A ÚT"5</t>
  </si>
  <si>
    <t>28</t>
  </si>
  <si>
    <t>310237251</t>
  </si>
  <si>
    <t>Zazdívka otvorů pl do 0,25 m2 ve zdivu nadzákladovém cihlami pálenými tl do 450 mm</t>
  </si>
  <si>
    <t>62</t>
  </si>
  <si>
    <t>29</t>
  </si>
  <si>
    <t>317234410</t>
  </si>
  <si>
    <t>Vyzdívka mezi nosníky z cihel pálených na MC</t>
  </si>
  <si>
    <t>64</t>
  </si>
  <si>
    <t>26*0,3*0,5</t>
  </si>
  <si>
    <t>"STAVEBNÍ ČÁST D 103 - 107"</t>
  </si>
  <si>
    <t>30</t>
  </si>
  <si>
    <t>317941121</t>
  </si>
  <si>
    <t>Osazování ocelových válcovaných nosníků na zdivu I, IE, U, UE nebo L do č 12</t>
  </si>
  <si>
    <t>66</t>
  </si>
  <si>
    <t>(1,225*3+1,2*3)*0,011*1,4+(1,3*4*0,011*1,3)+(0,9*4*0,011*1,3)+(1,5*0,011*2)</t>
  </si>
  <si>
    <t>31</t>
  </si>
  <si>
    <t>317941123</t>
  </si>
  <si>
    <t>Osazování ocelových válcovaných nosníků na zdivu I, IE, U, UE nebo L do č 22</t>
  </si>
  <si>
    <t>68</t>
  </si>
  <si>
    <t>(3,9*4)*0,0311*2*1,3+(2,6*3*0,0219*1,3)+(2,45*3*0,0219*1,3)+(2,6*3*0,0219*1,3)+(2,22*3*0,0219*1,3)+(2,1*3*0,0219*1,3)+(2,1*3*0,0219*1,3)</t>
  </si>
  <si>
    <t>32</t>
  </si>
  <si>
    <t>317941125</t>
  </si>
  <si>
    <t>Osazování ocelových válcovaných nosníků na zdivu I, IE, U, UE nebo L č 24 a vyšší</t>
  </si>
  <si>
    <t>70</t>
  </si>
  <si>
    <t>4,1*4*0,0362*1,3</t>
  </si>
  <si>
    <t>33</t>
  </si>
  <si>
    <t>340235212</t>
  </si>
  <si>
    <t>Zazdívka otvorů pl do 0,0225 m2 v příčkách nebo stěnách z cihel tl přes 100 mm</t>
  </si>
  <si>
    <t>72</t>
  </si>
  <si>
    <t>"STAVEBNÍ ČÁST D 103 - 107+ ZTI A ÚT"3</t>
  </si>
  <si>
    <t>34</t>
  </si>
  <si>
    <t>340239212</t>
  </si>
  <si>
    <t>Zazdívka otvorů pl do 4 m2 v příčkách nebo stěnách z cihel tl přes 100 mm</t>
  </si>
  <si>
    <t>74</t>
  </si>
  <si>
    <t>0,94*2+0,8*2+1,3*2,1-0,8*2+1,8*3-0,8*2</t>
  </si>
  <si>
    <t>"STAVEBNÍ ČÁST D 103 - 107+ ZTI A ÚT"</t>
  </si>
  <si>
    <t>35</t>
  </si>
  <si>
    <t>346234311</t>
  </si>
  <si>
    <t>Zazdívka rýh pro ventilační průduchy 150x300 mm z cihel s vytvořením průduchu 150x150 mm</t>
  </si>
  <si>
    <t>m</t>
  </si>
  <si>
    <t>76</t>
  </si>
  <si>
    <t>"STAVEBNÍ ČÁST D 103 - 107"12</t>
  </si>
  <si>
    <t>36</t>
  </si>
  <si>
    <t>349231811</t>
  </si>
  <si>
    <t>Přizdívka ostění s ozubem z cihel tl do 150 mm</t>
  </si>
  <si>
    <t>78</t>
  </si>
  <si>
    <t>0,45*2,1</t>
  </si>
  <si>
    <t>37</t>
  </si>
  <si>
    <t>311101214</t>
  </si>
  <si>
    <t>Vytvoření prostupů do 0,20 m2 ve zdech nosných osazením vložek z trub, dílců, tvarovek</t>
  </si>
  <si>
    <t>80</t>
  </si>
  <si>
    <t>"STAVEBNÍ ČÁST D 103 - 107"0,5</t>
  </si>
  <si>
    <t>38</t>
  </si>
  <si>
    <t>311238242</t>
  </si>
  <si>
    <t xml:space="preserve">Zdivo nosné vnější z cihel broušených  tl 365 mm pevnosti P10 lepených tenkovrstvou malto</t>
  </si>
  <si>
    <t>-925127272</t>
  </si>
  <si>
    <t>69-4,3-20,78</t>
  </si>
  <si>
    <t>39</t>
  </si>
  <si>
    <t>311238144.R01</t>
  </si>
  <si>
    <t xml:space="preserve">Zdivo nosné vnitřní z cihel broušených  tl 300 mm pevnosti P15 lepených tenkovrstvou maltou</t>
  </si>
  <si>
    <t>-1565695405</t>
  </si>
  <si>
    <t>(0,75+1,7+4)*7,35</t>
  </si>
  <si>
    <t>40</t>
  </si>
  <si>
    <t>311238144</t>
  </si>
  <si>
    <t>Zdivo nosné vnitřní z cihel broušených tl 300 mm pevnosti P10 lepených tenkovrstvou maltou</t>
  </si>
  <si>
    <t>-306449985</t>
  </si>
  <si>
    <t>6,3*3,3+2,8*1,5</t>
  </si>
  <si>
    <t>41</t>
  </si>
  <si>
    <t>311231115</t>
  </si>
  <si>
    <t>Zdivo nosné z cihel dl 290 mm pevnosti P 7 až 15 na SMS 5 MPa</t>
  </si>
  <si>
    <t>-645202583</t>
  </si>
  <si>
    <t>1,53*0,5*3+0,3*0,5*3,5*2</t>
  </si>
  <si>
    <t>42</t>
  </si>
  <si>
    <t>317168112</t>
  </si>
  <si>
    <t>Překlad keramický plochý š 11,5 cm dl 125 cm</t>
  </si>
  <si>
    <t>1500590416</t>
  </si>
  <si>
    <t>"STAVEBNÍ ČÁST D 103 - 107"2</t>
  </si>
  <si>
    <t>43</t>
  </si>
  <si>
    <t>317168111</t>
  </si>
  <si>
    <t>Překlad keramický plochý š 11,5 cm dl 100 cm</t>
  </si>
  <si>
    <t>-1510002828</t>
  </si>
  <si>
    <t>"STAVEBNÍ ČÁST D 103 - 107+D 115 A 116"6</t>
  </si>
  <si>
    <t>44</t>
  </si>
  <si>
    <t>317168134</t>
  </si>
  <si>
    <t>Překlad keramický vysoký v 23,8 cm dl 200 cm</t>
  </si>
  <si>
    <t>-1084374709</t>
  </si>
  <si>
    <t>6*4</t>
  </si>
  <si>
    <t>"STAVEBNÍ ČÁST D 103 - 107+D 115 A 116"</t>
  </si>
  <si>
    <t>45</t>
  </si>
  <si>
    <t>417238121</t>
  </si>
  <si>
    <t xml:space="preserve">Obezdívka věnce jednostranná věncovkou  v do 210 mm bez tepelné izolace</t>
  </si>
  <si>
    <t>937539829</t>
  </si>
  <si>
    <t>46</t>
  </si>
  <si>
    <t>316381115</t>
  </si>
  <si>
    <t>Komínové krycí desky tl do 80 mm z betonu tř. C 12/15 až C 16/20 s přesahy do 70 mm</t>
  </si>
  <si>
    <t>98</t>
  </si>
  <si>
    <t>0,95*0,65</t>
  </si>
  <si>
    <t>STAVEBNÍ ČÁST D 106, 107</t>
  </si>
  <si>
    <t>47</t>
  </si>
  <si>
    <t>342248141</t>
  </si>
  <si>
    <t xml:space="preserve">Příčky z cihel broušených  tl 115 mm pevnosti P10 s lepenými žebry</t>
  </si>
  <si>
    <t>388588346</t>
  </si>
  <si>
    <t>(6,65*2,45-0,7*2-0,8*2+0,9*3+2,39*0,6+0,8*0,6)+(2,3*2,65)+(4,75*3+1,8*2,6-0,8*2)</t>
  </si>
  <si>
    <t>"STAVEBNÍ ČÁST D 106, 107"</t>
  </si>
  <si>
    <t>48</t>
  </si>
  <si>
    <t>342248140</t>
  </si>
  <si>
    <t xml:space="preserve">Příčky z cihel broušených  tl 80 mm pevnosti P10 s lepenými žebry</t>
  </si>
  <si>
    <t>447677662</t>
  </si>
  <si>
    <t>(1*2,45-0,6*2)+(4,9*3,3-0,6*2*2)</t>
  </si>
  <si>
    <t>49</t>
  </si>
  <si>
    <t>342248133</t>
  </si>
  <si>
    <t xml:space="preserve">Příčky zvukově izolační  tl 115 mm pevnosti P10,15 z broušených cihel na tenkovrstvou maltu</t>
  </si>
  <si>
    <t>-312448024</t>
  </si>
  <si>
    <t>1,95*2,65</t>
  </si>
  <si>
    <t>50</t>
  </si>
  <si>
    <t>346244381</t>
  </si>
  <si>
    <t>Plentování jednostranné v do 200 mm válcovaných nosníků cihlami</t>
  </si>
  <si>
    <t>106</t>
  </si>
  <si>
    <t>"STAVEBNÍ ČÁST D 103 - 107"22</t>
  </si>
  <si>
    <t>51</t>
  </si>
  <si>
    <t>130107140</t>
  </si>
  <si>
    <t>ocel profilová IPN, v jakosti 11 375, h=120 mm</t>
  </si>
  <si>
    <t>1623805081</t>
  </si>
  <si>
    <t>P</t>
  </si>
  <si>
    <t>Poznámka k položce:
Hmotnost: 11,10 kg/m</t>
  </si>
  <si>
    <t>0,271*1,15 'Přepočtené koeficientem množství</t>
  </si>
  <si>
    <t>52</t>
  </si>
  <si>
    <t>130107200</t>
  </si>
  <si>
    <t>ocel profilová IPN, v jakosti 11 375, h=180 mm</t>
  </si>
  <si>
    <t>961950941</t>
  </si>
  <si>
    <t>Poznámka k položce:
Hmotnost: 21,90 kg/m</t>
  </si>
  <si>
    <t>2,463*1,15 'Přepočtené koeficientem množství</t>
  </si>
  <si>
    <t>53</t>
  </si>
  <si>
    <t>130107260</t>
  </si>
  <si>
    <t>ocel profilová IPN, v jakosti 11 375, h=240 mm</t>
  </si>
  <si>
    <t>577659782</t>
  </si>
  <si>
    <t>Poznámka k položce:
Hmotnost: 36,20 kg/m</t>
  </si>
  <si>
    <t>0,772*1,15 'Přepočtené koeficientem množství</t>
  </si>
  <si>
    <t>Vodorovné konstrukce</t>
  </si>
  <si>
    <t>54</t>
  </si>
  <si>
    <t>411388531</t>
  </si>
  <si>
    <t>Zabetonování otvorů pl do 1 m2 ve stropech</t>
  </si>
  <si>
    <t>114</t>
  </si>
  <si>
    <t>25*0,15*0,3*0,3</t>
  </si>
  <si>
    <t>"STAVEBNÍ ČÁST D 103 - 109"</t>
  </si>
  <si>
    <t>55</t>
  </si>
  <si>
    <t>413232221</t>
  </si>
  <si>
    <t>Zazdívka zhlaví válcovaných nosníků v do 300 mm</t>
  </si>
  <si>
    <t>116</t>
  </si>
  <si>
    <t>"STAVEBNÍ ČÁST D 103 - 109"26</t>
  </si>
  <si>
    <t>56</t>
  </si>
  <si>
    <t>411168122</t>
  </si>
  <si>
    <t xml:space="preserve">Strop keramický tl 21 cm z vložek  a keramobetonových nosníků dl do 3 m OVN 50 cm</t>
  </si>
  <si>
    <t>118</t>
  </si>
  <si>
    <t>9,1*3</t>
  </si>
  <si>
    <t>57</t>
  </si>
  <si>
    <t>411354173</t>
  </si>
  <si>
    <t>Zřízení podpěrné konstrukce stropů v do 4 m pro zatížení do 12 kPa</t>
  </si>
  <si>
    <t>120</t>
  </si>
  <si>
    <t>"STAVEBNÍ ČÁST D 103 - 109"27,3</t>
  </si>
  <si>
    <t>411354174</t>
  </si>
  <si>
    <t>Odstranění podpěrné konstrukce stropů v do 4 m pro zatížení do 12 kPa</t>
  </si>
  <si>
    <t>122</t>
  </si>
  <si>
    <t>59</t>
  </si>
  <si>
    <t>411362021</t>
  </si>
  <si>
    <t xml:space="preserve">Výztuž stropů svařovanými sítěmi </t>
  </si>
  <si>
    <t>124</t>
  </si>
  <si>
    <t>27,3*0,006*1,15</t>
  </si>
  <si>
    <t>413941123</t>
  </si>
  <si>
    <t>Osazování ocelových válcovaných nosníků stropů I, IE, U, UE nebo L do č. 22</t>
  </si>
  <si>
    <t>126</t>
  </si>
  <si>
    <t>(2,63*3*0,0219*1,3)+(2,6*3*0,0219*1,3)+(2,4*3*0,0219*1,3)</t>
  </si>
  <si>
    <t>61</t>
  </si>
  <si>
    <t>1456835711</t>
  </si>
  <si>
    <t>0,652*1,15 'Přepočtené koeficientem množství</t>
  </si>
  <si>
    <t>417361321</t>
  </si>
  <si>
    <t>Výztuž ztužujících pásů a věnců betonářskou ocelí 11 373</t>
  </si>
  <si>
    <t>128</t>
  </si>
  <si>
    <t>"STAVEBNÍ ČÁST D 103 - 109"0,301</t>
  </si>
  <si>
    <t>63</t>
  </si>
  <si>
    <t>430321414</t>
  </si>
  <si>
    <t>Schodišťová konstrukce a rampa ze ŽB tř. C 25/30</t>
  </si>
  <si>
    <t>130</t>
  </si>
  <si>
    <t>3,8*0,25*0,9+0,8*3*0,25+1,2*1,2*0,25</t>
  </si>
  <si>
    <t>430362021</t>
  </si>
  <si>
    <t>Výztuž schodišťové konstrukce a rampy svařovanými sítěmi Kari</t>
  </si>
  <si>
    <t>132</t>
  </si>
  <si>
    <t>1*4*0,008+10*0,008</t>
  </si>
  <si>
    <t>65</t>
  </si>
  <si>
    <t>433351131</t>
  </si>
  <si>
    <t>Zřízení bednění schodnic přímočarých schodišť v do 4 m</t>
  </si>
  <si>
    <t>134</t>
  </si>
  <si>
    <t>0,9*9*0,18+10</t>
  </si>
  <si>
    <t>433351132</t>
  </si>
  <si>
    <t>Odstranění bednění schodnic přímočarých schodišť v do 4 m</t>
  </si>
  <si>
    <t>136</t>
  </si>
  <si>
    <t>1,46+10</t>
  </si>
  <si>
    <t>Úpravy povrchů, podlahy a osazování výplní</t>
  </si>
  <si>
    <t>Úprava povrchů vnitřních</t>
  </si>
  <si>
    <t>67</t>
  </si>
  <si>
    <t>611325423</t>
  </si>
  <si>
    <t>Oprava vnitřní vápenocementové štukové omítky stropů v rozsahu plochy do 50%</t>
  </si>
  <si>
    <t>138</t>
  </si>
  <si>
    <t>21,4+103,45+15,24</t>
  </si>
  <si>
    <t>"STAVEBNÍ ČÁST D 102 - 107"</t>
  </si>
  <si>
    <t>619995001</t>
  </si>
  <si>
    <t>Začištění omítek kolem oken, dveří, podlah nebo obkladů</t>
  </si>
  <si>
    <t>140</t>
  </si>
  <si>
    <t>"STAVEBNÍ ČÁST D 102 - 107"65</t>
  </si>
  <si>
    <t>69</t>
  </si>
  <si>
    <t>622143005</t>
  </si>
  <si>
    <t>Montáž omítníků plastových nebo pozinkovaných</t>
  </si>
  <si>
    <t>142</t>
  </si>
  <si>
    <t>"STAVEBNÍ ČÁST D 102 - 107"85</t>
  </si>
  <si>
    <t>612325423</t>
  </si>
  <si>
    <t>Oprava vnitřní vápenocementové štukové omítky stěn v rozsahu plochy do 50%</t>
  </si>
  <si>
    <t>144</t>
  </si>
  <si>
    <t>(31,95-0,8*0,5*4)+(22*3,3+33,7*2,44)+(65*3,1)</t>
  </si>
  <si>
    <t>71</t>
  </si>
  <si>
    <t>612325122</t>
  </si>
  <si>
    <t>Vápenocementová štuková omítka rýh ve stěnách šířky do 300 mm</t>
  </si>
  <si>
    <t>146</t>
  </si>
  <si>
    <t>"STAVEBNÍ ČÁST D 102 - 107"12</t>
  </si>
  <si>
    <t>615142012</t>
  </si>
  <si>
    <t>Potažení vnitřních nosníků rabicovým pletivem</t>
  </si>
  <si>
    <t>148</t>
  </si>
  <si>
    <t>"STAVEBNÍ ČÁST D 102 - 107"22</t>
  </si>
  <si>
    <t>73</t>
  </si>
  <si>
    <t>617325423</t>
  </si>
  <si>
    <t>Oprava vnitřní vápenocementové štukové omítky světlíků nebo šachet v rozsahu plochy do 50%</t>
  </si>
  <si>
    <t>150</t>
  </si>
  <si>
    <t>9,7*11,3</t>
  </si>
  <si>
    <t>611321141</t>
  </si>
  <si>
    <t>Vápenocementová omítka štuková dvouvrstvá vnitřních stropů rovných nanášená ručně</t>
  </si>
  <si>
    <t>152</t>
  </si>
  <si>
    <t>9*3+6</t>
  </si>
  <si>
    <t>75</t>
  </si>
  <si>
    <t>611135002</t>
  </si>
  <si>
    <t>Vyrovnání podkladu vnitřních stropů maltou cementovou tl do 10 mm</t>
  </si>
  <si>
    <t>154</t>
  </si>
  <si>
    <t>"STAVEBNÍ ČÁST D 102 - 107"6</t>
  </si>
  <si>
    <t>621321131</t>
  </si>
  <si>
    <t>Potažení vnějších pohledů aktivovaným štukem tloušťky do 3 mm</t>
  </si>
  <si>
    <t>156</t>
  </si>
  <si>
    <t>"STAVEBNÍ ČÁST D 102 - 107"140,2</t>
  </si>
  <si>
    <t>77</t>
  </si>
  <si>
    <t>621142001</t>
  </si>
  <si>
    <t>Potažení vnějších podhledů sklovláknitým pletivem vtlačeným do tenkovrstvé hmoty</t>
  </si>
  <si>
    <t>158</t>
  </si>
  <si>
    <t>612321141</t>
  </si>
  <si>
    <t>Vápenocementová omítka štuková dvouvrstvá vnitřních stěn nanášená ručně</t>
  </si>
  <si>
    <t>160</t>
  </si>
  <si>
    <t>43,92+47,41+24,99+3,5*3+41,33*2+15,02*2+5,17*2</t>
  </si>
  <si>
    <t>79</t>
  </si>
  <si>
    <t>622321131</t>
  </si>
  <si>
    <t>Potažení vnějších stěn aktivovaným štukem tloušťky do 3 mm</t>
  </si>
  <si>
    <t>162</t>
  </si>
  <si>
    <t>612331141</t>
  </si>
  <si>
    <t>Cementová omítka štuková dvouvrstvá vnitřních stěn nanášená ručně</t>
  </si>
  <si>
    <t>164</t>
  </si>
  <si>
    <t>"STAVEBNÍ ČÁST D 102 - 107"386,68</t>
  </si>
  <si>
    <t>81</t>
  </si>
  <si>
    <t>617331151</t>
  </si>
  <si>
    <t>Cementová omítka štuková dvouvrstvá ocelí hlazená světlíků nebo výtahopvých šachet nanášená ručně</t>
  </si>
  <si>
    <t>166</t>
  </si>
  <si>
    <t>82</t>
  </si>
  <si>
    <t>R-611470001</t>
  </si>
  <si>
    <t>D+M odvětrávací soklová lišta</t>
  </si>
  <si>
    <t>vlastní</t>
  </si>
  <si>
    <t>168</t>
  </si>
  <si>
    <t>83</t>
  </si>
  <si>
    <t>R-611470002</t>
  </si>
  <si>
    <t>požární ucpávka přes zdivo</t>
  </si>
  <si>
    <t>170</t>
  </si>
  <si>
    <t>84</t>
  </si>
  <si>
    <t>R-611470003</t>
  </si>
  <si>
    <t>požární ucpávka přes betonový strop</t>
  </si>
  <si>
    <t>172</t>
  </si>
  <si>
    <t>Úprava povrchů vnějších</t>
  </si>
  <si>
    <t>85</t>
  </si>
  <si>
    <t>629995101</t>
  </si>
  <si>
    <t>Očištění vnějších ploch tlakovou vodou</t>
  </si>
  <si>
    <t>-949219844</t>
  </si>
  <si>
    <t>86</t>
  </si>
  <si>
    <t>622211031</t>
  </si>
  <si>
    <t>Montáž kontaktního zateplení vnějších stěn z polystyrénových desek tl do 160 mm</t>
  </si>
  <si>
    <t>1473821492</t>
  </si>
  <si>
    <t>531-37</t>
  </si>
  <si>
    <t>STAVEBNÍ ČÁST D 103 -109</t>
  </si>
  <si>
    <t>87</t>
  </si>
  <si>
    <t>283759810</t>
  </si>
  <si>
    <t>deska fasádní polystyrénová ( např.EPS 100 F) 1000 x 500 x 140 mm</t>
  </si>
  <si>
    <t>-269866718</t>
  </si>
  <si>
    <t>Poznámka k položce:
lambda=0,036 [W / m K]</t>
  </si>
  <si>
    <t>494*1,02 'Přepočtené koeficientem množství</t>
  </si>
  <si>
    <t>88</t>
  </si>
  <si>
    <t>622221031</t>
  </si>
  <si>
    <t>Montáž kontaktního zateplení vnějších stěn z minerální vlny s podélnou orientací vláken tl do 160 mm</t>
  </si>
  <si>
    <t>1416085026</t>
  </si>
  <si>
    <t>89</t>
  </si>
  <si>
    <t>631515310</t>
  </si>
  <si>
    <t>deska minerální izolační( např. ISOVER TF PROFI) tl. 140 mm</t>
  </si>
  <si>
    <t>1479498520</t>
  </si>
  <si>
    <t>45*1,02 'Přepočtené koeficientem množství</t>
  </si>
  <si>
    <t>90</t>
  </si>
  <si>
    <t>622211011</t>
  </si>
  <si>
    <t>Montáž kontaktního zateplení vnějších stěn z polystyrénových desek tl do 80 mm</t>
  </si>
  <si>
    <t>1332049334</t>
  </si>
  <si>
    <t>91</t>
  </si>
  <si>
    <t>283760141</t>
  </si>
  <si>
    <t>deska fasádní polystyrénová soklová( např. EPS SOKL 3000) 1250 x 600 x 70 mm</t>
  </si>
  <si>
    <t>1798210561</t>
  </si>
  <si>
    <t>Poznámka k položce:
lambda=0,035 [W / m K]</t>
  </si>
  <si>
    <t>95*1,02 'Přepočtené koeficientem množství</t>
  </si>
  <si>
    <t>92</t>
  </si>
  <si>
    <t>622251101</t>
  </si>
  <si>
    <t>Příplatek k cenám kontaktního zateplení stěn za použití tepelněizolačních zátek z polystyrenu</t>
  </si>
  <si>
    <t>1018527271</t>
  </si>
  <si>
    <t>494+95</t>
  </si>
  <si>
    <t>93</t>
  </si>
  <si>
    <t>622251105</t>
  </si>
  <si>
    <t>Příplatek k cenám kontaktního zateplení stěn za použití tepelněizolačních zátek z minerální vlny</t>
  </si>
  <si>
    <t>401934687</t>
  </si>
  <si>
    <t>94</t>
  </si>
  <si>
    <t>622251201</t>
  </si>
  <si>
    <t>Příplatek k cenám kontaktního zateplení za použití disperzní (organické) armovací hmoty stěrkování</t>
  </si>
  <si>
    <t>1920335531</t>
  </si>
  <si>
    <t>494+45+95</t>
  </si>
  <si>
    <t>95</t>
  </si>
  <si>
    <t>622511111</t>
  </si>
  <si>
    <t>Tenkovrstvá akrylátová mozaiková střednězrnná omítka včetně penetrace vnějších stěn</t>
  </si>
  <si>
    <t>1081415486</t>
  </si>
  <si>
    <t>96</t>
  </si>
  <si>
    <t>622531011</t>
  </si>
  <si>
    <t>Tenkovrstvá silikonová zrnitá omítka tl. 1,5 mm včetně penetrace vnějších stěn</t>
  </si>
  <si>
    <t>1324082013</t>
  </si>
  <si>
    <t>494+45</t>
  </si>
  <si>
    <t>97</t>
  </si>
  <si>
    <t>622335201</t>
  </si>
  <si>
    <t>Oprava cementové škrábané omítky vnějších stěn v rozsahu do 10%</t>
  </si>
  <si>
    <t>174</t>
  </si>
  <si>
    <t>"STAVEBNÍ ČÁST D 109"420</t>
  </si>
  <si>
    <t>622332111</t>
  </si>
  <si>
    <t>Škrábaná omítka (břízolitová) vnějších stěn nanášená ručně na omítnutý podklad</t>
  </si>
  <si>
    <t>176</t>
  </si>
  <si>
    <t>1,6*(0,95*2+0,65*2)</t>
  </si>
  <si>
    <t>"STAVEBNÍ ČÁST D 109"</t>
  </si>
  <si>
    <t>Podlahy a podlahové konstrukce</t>
  </si>
  <si>
    <t>99</t>
  </si>
  <si>
    <t>631311114</t>
  </si>
  <si>
    <t>Mazanina tl do 80 mm z betonu prostého bez zvýšených nároků na prostředí tř. C 16/20</t>
  </si>
  <si>
    <t>178</t>
  </si>
  <si>
    <t>(16,6*0,05)+(78*0,06)+1</t>
  </si>
  <si>
    <t>100</t>
  </si>
  <si>
    <t>631311116</t>
  </si>
  <si>
    <t>Mazanina tl do 80 mm z betonu prostého bez zvýšených nároků na prostředí tř. C 25/30</t>
  </si>
  <si>
    <t>180</t>
  </si>
  <si>
    <t>(16*0,06)+(15,1*0,06)+(16,7*0,06)+(18,25*0,06)</t>
  </si>
  <si>
    <t>101</t>
  </si>
  <si>
    <t>632441225</t>
  </si>
  <si>
    <t>Potěr anhydritový samonivelační tl do 50 mm C30 litý</t>
  </si>
  <si>
    <t>182</t>
  </si>
  <si>
    <t>"STAVEBNÍ ČÁST D 103 - 107"77,77</t>
  </si>
  <si>
    <t>102</t>
  </si>
  <si>
    <t>632441110.R01</t>
  </si>
  <si>
    <t>Stěrka samonivelační tl do 10 mm ze suchých směsí</t>
  </si>
  <si>
    <t>60617263</t>
  </si>
  <si>
    <t>(15,1)+(16,7)+(18,25)</t>
  </si>
  <si>
    <t>103</t>
  </si>
  <si>
    <t>631311136</t>
  </si>
  <si>
    <t>Mazanina tl do 240 mm z betonu prostého bez zvýšených nároků na prostředí tř. C 25/30</t>
  </si>
  <si>
    <t>1467943910</t>
  </si>
  <si>
    <t xml:space="preserve">"STAVEBNÍ ČÁST D 103  A  107"78,5*0,2</t>
  </si>
  <si>
    <t>104</t>
  </si>
  <si>
    <t>631319023</t>
  </si>
  <si>
    <t>Příplatek k mazanině tl do 240 mm za přehlazení s poprášením cementem</t>
  </si>
  <si>
    <t>-2053161065</t>
  </si>
  <si>
    <t>105</t>
  </si>
  <si>
    <t>631319204</t>
  </si>
  <si>
    <t>Příplatek k mazaninám za přidání ocelových vláken (drátkobeton) pro objemové vyztužení 30 kg/m3</t>
  </si>
  <si>
    <t>-2091818723</t>
  </si>
  <si>
    <t>632451456</t>
  </si>
  <si>
    <t>Potěr pískocementový tl do 50 mm tř. C 25 běžný</t>
  </si>
  <si>
    <t>188</t>
  </si>
  <si>
    <t>24+15</t>
  </si>
  <si>
    <t>Osazování výplní otvorů</t>
  </si>
  <si>
    <t>107</t>
  </si>
  <si>
    <t>644941111</t>
  </si>
  <si>
    <t>Osazování ventilačních mřížek velikosti do 150 x 150 mm</t>
  </si>
  <si>
    <t>-1849809163</t>
  </si>
  <si>
    <t>"K12"</t>
  </si>
  <si>
    <t>108</t>
  </si>
  <si>
    <t>562456500</t>
  </si>
  <si>
    <t>mřížka větrací plast VM 75 B bílá se síťovinou</t>
  </si>
  <si>
    <t>-1351434525</t>
  </si>
  <si>
    <t>109</t>
  </si>
  <si>
    <t>644941121</t>
  </si>
  <si>
    <t>Montáž průchodky k větrací mřížce se zhotovením otvoru v tepelné izolaci</t>
  </si>
  <si>
    <t>-1055704594</t>
  </si>
  <si>
    <t>110</t>
  </si>
  <si>
    <t>283776100.M01</t>
  </si>
  <si>
    <t xml:space="preserve">tvarovka průchodka </t>
  </si>
  <si>
    <t>-841550779</t>
  </si>
  <si>
    <t>111</t>
  </si>
  <si>
    <t>642942111</t>
  </si>
  <si>
    <t>Osazování zárubní nebo rámů dveřních kovových do 2,5 m2 na MC</t>
  </si>
  <si>
    <t>190</t>
  </si>
  <si>
    <t>1+1</t>
  </si>
  <si>
    <t>"STAVEBNÍ ČÁST D 103 - 107+112"</t>
  </si>
  <si>
    <t>112</t>
  </si>
  <si>
    <t>H-55332400-1</t>
  </si>
  <si>
    <t>zárubeň ocel 2- dílná 90x197x15 cm LP</t>
  </si>
  <si>
    <t>192</t>
  </si>
  <si>
    <t>113</t>
  </si>
  <si>
    <t>H-55332390-1</t>
  </si>
  <si>
    <t>zárubeň ocel 2- dílná 80x197x14CM LP</t>
  </si>
  <si>
    <t>194</t>
  </si>
  <si>
    <t>202</t>
  </si>
  <si>
    <t>"STAVEBNÍ ČÁST D 103 - 107+112"12</t>
  </si>
  <si>
    <t>115</t>
  </si>
  <si>
    <t>H-55332378-1</t>
  </si>
  <si>
    <t>zárubeň ocel 2- dílná 60x197x 8CM LP</t>
  </si>
  <si>
    <t>204</t>
  </si>
  <si>
    <t>H-55332380-1</t>
  </si>
  <si>
    <t>zárubeň ocel 2- dílná 70x197x 8CM LP</t>
  </si>
  <si>
    <t>206</t>
  </si>
  <si>
    <t>117</t>
  </si>
  <si>
    <t>H-55332382-1</t>
  </si>
  <si>
    <t>zárubeň ocel 2- dílná 80x197x 8CM LP</t>
  </si>
  <si>
    <t>208</t>
  </si>
  <si>
    <t>Lešení a stavební výtahy</t>
  </si>
  <si>
    <t>941111122</t>
  </si>
  <si>
    <t>Montáž lešení řadového trubkového lehkého s podlahami zatížení do 200 kg/m2 š do 1,2 m v do 25 m</t>
  </si>
  <si>
    <t>224</t>
  </si>
  <si>
    <t>170*2+140*2+14*4</t>
  </si>
  <si>
    <t>119</t>
  </si>
  <si>
    <t>941111222</t>
  </si>
  <si>
    <t>Příplatek k lešení řadovému trubkovému lehkému s podlahami š 1,2 m v 25 m za první a ZKD den použití</t>
  </si>
  <si>
    <t>226</t>
  </si>
  <si>
    <t>676*60</t>
  </si>
  <si>
    <t>941111822</t>
  </si>
  <si>
    <t>Demontáž lešení řadového trubkového lehkého s podlahami zatížení do 200 kg/m2 š do 1,2 m v do 25 m</t>
  </si>
  <si>
    <t>228</t>
  </si>
  <si>
    <t>121</t>
  </si>
  <si>
    <t>944511111</t>
  </si>
  <si>
    <t>Montáž ochranné sítě z textilie z umělých vláken</t>
  </si>
  <si>
    <t>230</t>
  </si>
  <si>
    <t>944511211</t>
  </si>
  <si>
    <t>Příplatek k ochranné síti za první a ZKD den použití</t>
  </si>
  <si>
    <t>232</t>
  </si>
  <si>
    <t>280*60</t>
  </si>
  <si>
    <t>123</t>
  </si>
  <si>
    <t>944511811</t>
  </si>
  <si>
    <t>Demontáž ochranné sítě z textilie z umělých vláken</t>
  </si>
  <si>
    <t>234</t>
  </si>
  <si>
    <t>949101111</t>
  </si>
  <si>
    <t>Lešení pomocné pro objekty pozemních staveb s lešeňovou podlahou v do 1,9 m zatížení do 150 kg/m2</t>
  </si>
  <si>
    <t>236</t>
  </si>
  <si>
    <t>333</t>
  </si>
  <si>
    <t>952901111</t>
  </si>
  <si>
    <t>Vyčištění budov bytové a občanské výstavby při výšce podlaží do 4 m</t>
  </si>
  <si>
    <t>296288637</t>
  </si>
  <si>
    <t>Různé dokončovací konstrukce a práce pozemních staveb</t>
  </si>
  <si>
    <t>125</t>
  </si>
  <si>
    <t>953845214</t>
  </si>
  <si>
    <t>Vyvložkování stávajícího komínového tělesa nerezovými vložkami ohebnými D do 200 mm v 3 m</t>
  </si>
  <si>
    <t>soubor</t>
  </si>
  <si>
    <t>-44305141</t>
  </si>
  <si>
    <t>953845224</t>
  </si>
  <si>
    <t>Příplatek k vyvložkování komínového průduchu nerezovými vložkami ohebnými D do 200 mm ZKD 1m výšky</t>
  </si>
  <si>
    <t>917873204</t>
  </si>
  <si>
    <t>"STAVEBNÍ ČÁST D 103 - 107+ÚT"18</t>
  </si>
  <si>
    <t>127</t>
  </si>
  <si>
    <t>953312113</t>
  </si>
  <si>
    <t>Vložky do svislých dilatačních spár z fasádních polystyrénových desek tl 30 mm</t>
  </si>
  <si>
    <t>220</t>
  </si>
  <si>
    <t>"STAVEBNÍ ČÁST D 102-107"26</t>
  </si>
  <si>
    <t>953735113</t>
  </si>
  <si>
    <t>Odvětrání vodorovné plastovými troubami DN do 110 mm ukládanými na sraz</t>
  </si>
  <si>
    <t>222</t>
  </si>
  <si>
    <t>"STAVEBNÍ ČÁST D 102-107"0,5</t>
  </si>
  <si>
    <t>Bourání konstrukcí</t>
  </si>
  <si>
    <t>129</t>
  </si>
  <si>
    <t>961044111</t>
  </si>
  <si>
    <t>Bourání základů z betonu prostého</t>
  </si>
  <si>
    <t>238</t>
  </si>
  <si>
    <t>(2,2+2,25)*0,45*1</t>
  </si>
  <si>
    <t>"STAVEBNÍ ČÁST D 102-110"</t>
  </si>
  <si>
    <t>962032231</t>
  </si>
  <si>
    <t>Bourání zdiva z cihel pálených nebo vápenopískových na MV nebo MVC přes 1 m3</t>
  </si>
  <si>
    <t>240</t>
  </si>
  <si>
    <t>(2,2+2,25)*0,3*1,4</t>
  </si>
  <si>
    <t>131</t>
  </si>
  <si>
    <t>963011512</t>
  </si>
  <si>
    <t>Bourání stropů z tvárnic pálených do nosníků ocelových tl do 150 mm</t>
  </si>
  <si>
    <t>242</t>
  </si>
  <si>
    <t>2,3*2,4</t>
  </si>
  <si>
    <t>244</t>
  </si>
  <si>
    <t>0,6*(2,64+4,05)*0,8</t>
  </si>
  <si>
    <t>"STAVEBNÍ ČÁST D 102"</t>
  </si>
  <si>
    <t>133</t>
  </si>
  <si>
    <t>963042819</t>
  </si>
  <si>
    <t>Bourání schodišťových stupňů betonových zhotovených na místě</t>
  </si>
  <si>
    <t>246</t>
  </si>
  <si>
    <t>9*0,83+1</t>
  </si>
  <si>
    <t>962031132</t>
  </si>
  <si>
    <t>Bourání příček z cihel pálených na MVC tl do 100 mm</t>
  </si>
  <si>
    <t>248</t>
  </si>
  <si>
    <t>(4*2,44+4,05*2,65+4,359*3,04)-0,6*2*4</t>
  </si>
  <si>
    <t>135</t>
  </si>
  <si>
    <t>962031133</t>
  </si>
  <si>
    <t>Bourání příček z cihel pálených na MVC tl do 150 mm</t>
  </si>
  <si>
    <t>250</t>
  </si>
  <si>
    <t>2,55*3,04+0,95*2,65</t>
  </si>
  <si>
    <t>252</t>
  </si>
  <si>
    <t>(2,3*2,63-0,8*2)*0,3+(1,92*2,63-0,8*2)*0,3+(2,14*2,44-0,8*2)*0,3+0,6*0,5*3,5</t>
  </si>
  <si>
    <t>137</t>
  </si>
  <si>
    <t>962081141</t>
  </si>
  <si>
    <t>Bourání příček ze skleněných tvárnic tl do 150 mm</t>
  </si>
  <si>
    <t>254</t>
  </si>
  <si>
    <t>1,75*1,715</t>
  </si>
  <si>
    <t>"STAVEBNÍ ČÁST D 103"</t>
  </si>
  <si>
    <t>964073211</t>
  </si>
  <si>
    <t>Vybourání válcovaných nosníků ze zdiva cihelného dl do 4 m hmotnosti 10 kg/m</t>
  </si>
  <si>
    <t>256</t>
  </si>
  <si>
    <t>((2,2*4+1,2*3+3*2)+(2,2*3+2,5*3))*0,025</t>
  </si>
  <si>
    <t>139</t>
  </si>
  <si>
    <t>965042141</t>
  </si>
  <si>
    <t>Bourání podkladů pod dlažby nebo mazanin betonových nebo z litého asfaltu tl do 100 mm pl přes 4 m2</t>
  </si>
  <si>
    <t>258</t>
  </si>
  <si>
    <t>(57,7+12,5+89,5)*0,08+1*2*0,15</t>
  </si>
  <si>
    <t>965082923</t>
  </si>
  <si>
    <t>Odstranění násypů pod podlahami tl do 100 mm pl přes 2 m2</t>
  </si>
  <si>
    <t>260</t>
  </si>
  <si>
    <t>(57,7+12,5+89,5)*0,1</t>
  </si>
  <si>
    <t>141</t>
  </si>
  <si>
    <t>967031132</t>
  </si>
  <si>
    <t>Přisekání rovných ostění v cihelném zdivu na MV nebo MVC</t>
  </si>
  <si>
    <t>262</t>
  </si>
  <si>
    <t>"STAVEBNÍ ČÁST D 102-110"15</t>
  </si>
  <si>
    <t>968062244</t>
  </si>
  <si>
    <t>Vybourání dřevěných rámů oken jednoduchých včetně křídel pl do 1 m2</t>
  </si>
  <si>
    <t>266</t>
  </si>
  <si>
    <t>"STAVEBNÍ ČÁST D 102-110"4</t>
  </si>
  <si>
    <t>143</t>
  </si>
  <si>
    <t>968062245</t>
  </si>
  <si>
    <t>Vybourání dřevěných rámů oken jednoduchých včetně křídel pl do 2 m2</t>
  </si>
  <si>
    <t>268</t>
  </si>
  <si>
    <t>"STAVEBNÍ ČÁST D 102-110"1</t>
  </si>
  <si>
    <t>968062246</t>
  </si>
  <si>
    <t>Vybourání dřevěných rámů oken jednoduchých včetně křídel pl do 4 m2</t>
  </si>
  <si>
    <t>270</t>
  </si>
  <si>
    <t>145</t>
  </si>
  <si>
    <t>968072456</t>
  </si>
  <si>
    <t>Vybourání kovových dveřních zárubní pl přes 2 m2</t>
  </si>
  <si>
    <t>272</t>
  </si>
  <si>
    <t>"STAVEBNÍ ČÁST D 102-110"12</t>
  </si>
  <si>
    <t>969011121</t>
  </si>
  <si>
    <t>Vybourání vodovodního nebo plynového vedení DN do 52</t>
  </si>
  <si>
    <t>274</t>
  </si>
  <si>
    <t>"STAVEBNÍ ČÁST D 102-110"55</t>
  </si>
  <si>
    <t>147</t>
  </si>
  <si>
    <t>969021111</t>
  </si>
  <si>
    <t>Vybourání kanalizačního potrubí DN do 100</t>
  </si>
  <si>
    <t>276</t>
  </si>
  <si>
    <t>971033561</t>
  </si>
  <si>
    <t>Vybourání otvorů ve zdivu cihelném pl do 1 m2 na MVC nebo MV tl do 600 mm</t>
  </si>
  <si>
    <t>278</t>
  </si>
  <si>
    <t>0,7*1,1*2*0,45</t>
  </si>
  <si>
    <t>149</t>
  </si>
  <si>
    <t>971035661</t>
  </si>
  <si>
    <t>Vybourání otvorů ve zdivu cihelném pl do 4 m2 na MC tl do 600 mm</t>
  </si>
  <si>
    <t>280</t>
  </si>
  <si>
    <t>(2,07*0,3+(2,95*3-1,7*1,7)*3,4+0,95*2*0,3)+(1,61*2,4*0,45)+(1,8*0,95*0,45)+1,1*0,3*2,2</t>
  </si>
  <si>
    <t>STAVEBNÍ ČÁST D 102-110</t>
  </si>
  <si>
    <t>971033131</t>
  </si>
  <si>
    <t>Vybourání otvorů ve zdivu cihelném D do 60 mm na MVC nebo MV tl do 150 mm</t>
  </si>
  <si>
    <t>282</t>
  </si>
  <si>
    <t>151</t>
  </si>
  <si>
    <t>971033141</t>
  </si>
  <si>
    <t>Vybourání otvorů ve zdivu cihelném D do 60 mm na MVC nebo MV tl do 300 mm</t>
  </si>
  <si>
    <t>284</t>
  </si>
  <si>
    <t>"STAVEBNÍ ČÁST D 102-110+ZTI A ÚT"8</t>
  </si>
  <si>
    <t>971033161</t>
  </si>
  <si>
    <t>Vybourání otvorů ve zdivu cihelném D do 60 mm na MVC nebo MV tl do 600 mm</t>
  </si>
  <si>
    <t>286</t>
  </si>
  <si>
    <t>"STAVEBNÍ ČÁST D 102-110+ZTI A ÚT"6</t>
  </si>
  <si>
    <t>153</t>
  </si>
  <si>
    <t>971033231</t>
  </si>
  <si>
    <t>Vybourání otvorů ve zdivu cihelném pl do 0,0225 m2 na MVC nebo MV tl do 150 mm</t>
  </si>
  <si>
    <t>288</t>
  </si>
  <si>
    <t>"STAVEBNÍ ČÁST D 102-110+ZTI A ÚT"3</t>
  </si>
  <si>
    <t>971033241</t>
  </si>
  <si>
    <t>Vybourání otvorů ve zdivu cihelném pl do 0,0225 m2 na MVC nebo MV tl do 300 mm</t>
  </si>
  <si>
    <t>290</t>
  </si>
  <si>
    <t>"STAVEBNÍ ČÁST D 102-110+ZTI A ÚT"2</t>
  </si>
  <si>
    <t>155</t>
  </si>
  <si>
    <t>971033251</t>
  </si>
  <si>
    <t>Vybourání otvorů ve zdivu cihelném pl do 0,0225 m2 na MVC nebo MV tl do 450 mm</t>
  </si>
  <si>
    <t>292</t>
  </si>
  <si>
    <t>"STAVEBNÍ ČÁST D 102-110+ZTI A ÚT"5</t>
  </si>
  <si>
    <t>971033451</t>
  </si>
  <si>
    <t>Vybourání otvorů ve zdivu cihelném pl do 0,25 m2 na MVC nebo MV tl do 450 mm</t>
  </si>
  <si>
    <t>294</t>
  </si>
  <si>
    <t>157</t>
  </si>
  <si>
    <t>972055241</t>
  </si>
  <si>
    <t>Vybourání otvorů ve stropech z ŽB prefabrikátů pl do 0,09 m2 tl přes 120 mm</t>
  </si>
  <si>
    <t>296</t>
  </si>
  <si>
    <t>"STAVEBNÍ ČÁST D 102-110+ZTI A ÚT"25</t>
  </si>
  <si>
    <t>973031346</t>
  </si>
  <si>
    <t>Vysekání kapes ve zdivu cihelném na MV nebo MVC pl do 0,25 m2 hl do 450 mm</t>
  </si>
  <si>
    <t>298</t>
  </si>
  <si>
    <t>10+8+8</t>
  </si>
  <si>
    <t>159</t>
  </si>
  <si>
    <t>974031167</t>
  </si>
  <si>
    <t>Vysekání rýh ve zdivu cihelném hl do 150 mm š do 300 mm</t>
  </si>
  <si>
    <t>300</t>
  </si>
  <si>
    <t>(18,2*2+9*2+4,5*2)+18</t>
  </si>
  <si>
    <t>STAVEBNÍ ČÁST D 102-110+ZTI A ÚT</t>
  </si>
  <si>
    <t>976071111</t>
  </si>
  <si>
    <t>Vybourání kovových madel a zábradlí</t>
  </si>
  <si>
    <t>302</t>
  </si>
  <si>
    <t>"STAVEBNÍ ČÁST D 110"12</t>
  </si>
  <si>
    <t>161</t>
  </si>
  <si>
    <t>978011161</t>
  </si>
  <si>
    <t>Otlučení vnitřní vápenné nebo vápenocementové omítky stropů v rozsahu do 50 %</t>
  </si>
  <si>
    <t>304</t>
  </si>
  <si>
    <t>978015361</t>
  </si>
  <si>
    <t>Otlučení vnější vápenné nebo vápenocementové vnější omítky stupně členitosti 1 a 2 rozsahu do 50%</t>
  </si>
  <si>
    <t>-128205076</t>
  </si>
  <si>
    <t>"STAVEBNÍ ČÁST D 102-110"2</t>
  </si>
  <si>
    <t>163</t>
  </si>
  <si>
    <t>978012191</t>
  </si>
  <si>
    <t>Otlučení vnitřní vápenné nebo vápenocementové omítky stropů rákosových v rozsahu do 100 %</t>
  </si>
  <si>
    <t>308</t>
  </si>
  <si>
    <t>"STAVEBNÍ ČÁST D 102-110"102</t>
  </si>
  <si>
    <t>978013161</t>
  </si>
  <si>
    <t>Otlučení vnitřní vápenné nebo vápenocementové omítky stěn v rozsahu do 50 %</t>
  </si>
  <si>
    <t>310</t>
  </si>
  <si>
    <t>165</t>
  </si>
  <si>
    <t>978036321</t>
  </si>
  <si>
    <t>Otlučení vnějších omítek z umělého kamene o rozsahu do 10 %</t>
  </si>
  <si>
    <t>312</t>
  </si>
  <si>
    <t>"STAVEBNÍ ČÁST D 102-110"420</t>
  </si>
  <si>
    <t>975043111</t>
  </si>
  <si>
    <t>Jednořadové podchycení stropů pro osazení nosníků v do 3,5 m pro zatížení do 750 kg/m</t>
  </si>
  <si>
    <t>324</t>
  </si>
  <si>
    <t>997</t>
  </si>
  <si>
    <t>Přesun sutě</t>
  </si>
  <si>
    <t>167</t>
  </si>
  <si>
    <t>997013113</t>
  </si>
  <si>
    <t>Vnitrostaveništní doprava suti a vybouraných hmot pro budovy v do 12 m s použitím mechanizace</t>
  </si>
  <si>
    <t>1619077007</t>
  </si>
  <si>
    <t>997013501</t>
  </si>
  <si>
    <t>Odvoz suti a vybouraných hmot na skládku nebo meziskládku do 1 km se složením</t>
  </si>
  <si>
    <t>-1211640125</t>
  </si>
  <si>
    <t>169</t>
  </si>
  <si>
    <t>997013509</t>
  </si>
  <si>
    <t>Příplatek k odvozu suti a vybouraných hmot na skládku ZKD 1 km přes 1 km</t>
  </si>
  <si>
    <t>1210956268</t>
  </si>
  <si>
    <t>172,335*10 'Přepočtené koeficientem množství</t>
  </si>
  <si>
    <t>997013830.R01</t>
  </si>
  <si>
    <t xml:space="preserve">Poplatek za uložení stavebního  odpadu na skládce (skládkovné)</t>
  </si>
  <si>
    <t>1081913459</t>
  </si>
  <si>
    <t>998</t>
  </si>
  <si>
    <t>Přesun hmot</t>
  </si>
  <si>
    <t>171</t>
  </si>
  <si>
    <t>998017002</t>
  </si>
  <si>
    <t>Přesun hmot s omezením mechanizace pro budovy v do 12 m</t>
  </si>
  <si>
    <t>-1325000779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</si>
  <si>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</si>
  <si>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</si>
  <si>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</si>
  <si>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</si>
  <si>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</si>
  <si>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</si>
  <si>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338</t>
  </si>
  <si>
    <t>90*3</t>
  </si>
  <si>
    <t>STAVEBNÍ ČÁST D 102,103,107</t>
  </si>
  <si>
    <t>173</t>
  </si>
  <si>
    <t>711112001</t>
  </si>
  <si>
    <t>Provedení izolace proti zemní vlhkosti svislé za studena nátěrem penetračním</t>
  </si>
  <si>
    <t>340</t>
  </si>
  <si>
    <t>39,1*3</t>
  </si>
  <si>
    <t>711141559</t>
  </si>
  <si>
    <t>Provedení izolace proti zemní vlhkosti pásy přitavením vodorovné NAIP</t>
  </si>
  <si>
    <t>342</t>
  </si>
  <si>
    <t>"STAVEBNÍ ČÁST D 102,103,107"90</t>
  </si>
  <si>
    <t>175</t>
  </si>
  <si>
    <t>711142559</t>
  </si>
  <si>
    <t>Provedení izolace proti zemní vlhkosti pásy přitavením svislé NAIP</t>
  </si>
  <si>
    <t>344</t>
  </si>
  <si>
    <t>"STAVEBNÍ ČÁST D 102,103,107"25</t>
  </si>
  <si>
    <t>711132101</t>
  </si>
  <si>
    <t>Provedení izolace proti zemní vlhkosti pásy na sucho svislé AIP nebo tkaninou</t>
  </si>
  <si>
    <t>346</t>
  </si>
  <si>
    <t>"STAVEBNÍ ČÁST D 102,103,107"39,1</t>
  </si>
  <si>
    <t>177</t>
  </si>
  <si>
    <t>711442559</t>
  </si>
  <si>
    <t>Provedení izolace proti tlakové vodě svislé přitavením pásu NAIP</t>
  </si>
  <si>
    <t>348</t>
  </si>
  <si>
    <t>17*2,3</t>
  </si>
  <si>
    <t>711742567</t>
  </si>
  <si>
    <t>Izolace proti vodě svislé provedení dilatačních spár přitavením NAIP 1000 mm</t>
  </si>
  <si>
    <t>350</t>
  </si>
  <si>
    <t>"STAVEBNÍ ČÁST D 102,103,107"18</t>
  </si>
  <si>
    <t>179</t>
  </si>
  <si>
    <t>711748188</t>
  </si>
  <si>
    <t>Izolace proti vodě opracování ocelových pásnic přitavením pásu</t>
  </si>
  <si>
    <t>352</t>
  </si>
  <si>
    <t>"STAVEBNÍ ČÁST D 102,103,107"6</t>
  </si>
  <si>
    <t>111631500</t>
  </si>
  <si>
    <t xml:space="preserve">lak asfaltový </t>
  </si>
  <si>
    <t>354</t>
  </si>
  <si>
    <t>(270+117)*0,0012</t>
  </si>
  <si>
    <t>181</t>
  </si>
  <si>
    <t>628361140</t>
  </si>
  <si>
    <t xml:space="preserve">pás těžký asfaltovaný </t>
  </si>
  <si>
    <t>356</t>
  </si>
  <si>
    <t>(90+40*2)*1,3</t>
  </si>
  <si>
    <t>H-28326210-1</t>
  </si>
  <si>
    <t xml:space="preserve">folie nopová  ( např.dren geo drain quattro)</t>
  </si>
  <si>
    <t>358</t>
  </si>
  <si>
    <t>39*1,3</t>
  </si>
  <si>
    <t>183</t>
  </si>
  <si>
    <t>711161382</t>
  </si>
  <si>
    <t>Izolace proti zemní vlhkosti foliemi nopovými ukončené horní provětrávací lištou</t>
  </si>
  <si>
    <t>-1681621804</t>
  </si>
  <si>
    <t>"STAVEBNÍ ČÁST D 102,103,107"16,5</t>
  </si>
  <si>
    <t>184</t>
  </si>
  <si>
    <t>998711101</t>
  </si>
  <si>
    <t>Přesun hmot tonážní pro izolace proti vodě, vlhkosti a plynům v objektech výšky do 6 m</t>
  </si>
  <si>
    <t>362</t>
  </si>
  <si>
    <t>185</t>
  </si>
  <si>
    <t>998711181</t>
  </si>
  <si>
    <t>Příplatek k přesunu hmot tonážní 711 prováděný bez použití mechanizace</t>
  </si>
  <si>
    <t>-546944294</t>
  </si>
  <si>
    <t>712</t>
  </si>
  <si>
    <t>Povlakové krytiny</t>
  </si>
  <si>
    <t>186</t>
  </si>
  <si>
    <t>712300833</t>
  </si>
  <si>
    <t>Odstranění povlakové krytiny střech do 10° třívrstvé</t>
  </si>
  <si>
    <t>M2</t>
  </si>
  <si>
    <t>621968252</t>
  </si>
  <si>
    <t>187</t>
  </si>
  <si>
    <t>712431111</t>
  </si>
  <si>
    <t>Provedení povlakové krytiny střech do 30° podkladní vrstvy pásy na sucho samolepící</t>
  </si>
  <si>
    <t>-1242201899</t>
  </si>
  <si>
    <t>125+35</t>
  </si>
  <si>
    <t>628662810</t>
  </si>
  <si>
    <t xml:space="preserve">podkladní pás asfaltový SBS modifikovaný za studena samolepící se samolepícímy přesahy  tl. 3 mm</t>
  </si>
  <si>
    <t>814906955</t>
  </si>
  <si>
    <t>160*1,15 'Přepočtené koeficientem množství</t>
  </si>
  <si>
    <t>189</t>
  </si>
  <si>
    <t>712461701</t>
  </si>
  <si>
    <t>Provedení povlakové krytiny střech do 30° fólií položenou volně</t>
  </si>
  <si>
    <t>-196370307</t>
  </si>
  <si>
    <t>283220020</t>
  </si>
  <si>
    <t>fólie hydroizolační střešní pro renovace ( např.FATRAFOL 807) tl 2,6 mm š 1300 mm šedá</t>
  </si>
  <si>
    <t>46792223</t>
  </si>
  <si>
    <t>165*1,15 'Přepočtené koeficientem množství</t>
  </si>
  <si>
    <t>191</t>
  </si>
  <si>
    <t>998712102</t>
  </si>
  <si>
    <t>Přesun hmot tonážní tonážní pro krytiny povlakové v objektech v do 12 m</t>
  </si>
  <si>
    <t>-1422748266</t>
  </si>
  <si>
    <t>998712181</t>
  </si>
  <si>
    <t>Příplatek k přesunu hmot tonážní 712 prováděný bez použití mechanizace</t>
  </si>
  <si>
    <t>-826491555</t>
  </si>
  <si>
    <t>713</t>
  </si>
  <si>
    <t>Izolace tepelné</t>
  </si>
  <si>
    <t>193</t>
  </si>
  <si>
    <t>C-713111124-0</t>
  </si>
  <si>
    <t>Montáž izolace tepelné spodem stropů nastřelením rohoží, pásů, dílců, desek</t>
  </si>
  <si>
    <t>388</t>
  </si>
  <si>
    <t>631515100</t>
  </si>
  <si>
    <t>deska minerální izolační (např. ISOVER NF 333) tl. 70 mm</t>
  </si>
  <si>
    <t>-1521363526</t>
  </si>
  <si>
    <t>91,86*1,02 'Přepočtené koeficientem množství</t>
  </si>
  <si>
    <t>195</t>
  </si>
  <si>
    <t>C-713111121-0</t>
  </si>
  <si>
    <t>Montáž izolace tepelné spodem stropů s uchycením drátem rohoží, pásů, dílců, desek</t>
  </si>
  <si>
    <t>392</t>
  </si>
  <si>
    <t>"STAVEBNÍ ČÁST D 107 A 103"116*2</t>
  </si>
  <si>
    <t>196</t>
  </si>
  <si>
    <t>631512910</t>
  </si>
  <si>
    <t>deska příčková(např. ISOVER MERINO) 1200 x 625 tl.140 mm</t>
  </si>
  <si>
    <t>714822312</t>
  </si>
  <si>
    <t>116*1,02 'Přepočtené koeficientem množství</t>
  </si>
  <si>
    <t>197</t>
  </si>
  <si>
    <t>631512900</t>
  </si>
  <si>
    <t>deska příčková (např.ISOVER MERINO) 1200 x 625 tl.120 mm</t>
  </si>
  <si>
    <t>-1704485030</t>
  </si>
  <si>
    <t>198</t>
  </si>
  <si>
    <t>713121111</t>
  </si>
  <si>
    <t>Montáž izolace tepelné podlah volně kladenými rohožemi, pásy, dílci, deskami 1 vrstva</t>
  </si>
  <si>
    <t>398</t>
  </si>
  <si>
    <t>199</t>
  </si>
  <si>
    <t>11986</t>
  </si>
  <si>
    <t>Kročejový polystyren(např. Styrofloor T5) tl.40 mm</t>
  </si>
  <si>
    <t>ks</t>
  </si>
  <si>
    <t>791476878</t>
  </si>
  <si>
    <t>77,7*2,04 'Přepočtené koeficientem množství</t>
  </si>
  <si>
    <t>200</t>
  </si>
  <si>
    <t>713131135</t>
  </si>
  <si>
    <t>Montáž izolace tepelné stěn nastřelením rohoží, pásů, dílců, desek vně objektu</t>
  </si>
  <si>
    <t>408</t>
  </si>
  <si>
    <t>201</t>
  </si>
  <si>
    <t>283758850</t>
  </si>
  <si>
    <t>deska z pěnového polystyrenu( např. EPS 100 Z) 1000 x 500 x 100 mm</t>
  </si>
  <si>
    <t>-668203839</t>
  </si>
  <si>
    <t>Poznámka k položce:
lambda=0,037 [W / m K]</t>
  </si>
  <si>
    <t>65*1,02 'Přepočtené koeficientem množství</t>
  </si>
  <si>
    <t>998713102</t>
  </si>
  <si>
    <t>Přesun hmot tonážní pro izolace tepelné v objektech v do 12 m</t>
  </si>
  <si>
    <t>412</t>
  </si>
  <si>
    <t>203</t>
  </si>
  <si>
    <t>998713181</t>
  </si>
  <si>
    <t>Příplatek k přesunu hmot tonážní 713 prováděný bez použití mechanizace</t>
  </si>
  <si>
    <t>-192106938</t>
  </si>
  <si>
    <t>762</t>
  </si>
  <si>
    <t>Konstrukce tesařské</t>
  </si>
  <si>
    <t>762331811</t>
  </si>
  <si>
    <t>Demontáž vázaných kcí krovů z hranolů průřezové plochy do 120 cm2</t>
  </si>
  <si>
    <t>418</t>
  </si>
  <si>
    <t>205</t>
  </si>
  <si>
    <t>762332141</t>
  </si>
  <si>
    <t>Montáž vázaných kcí krovů pravidelných z hraněného řeziva plochy do 120 cm2 s ocelovými spojkami</t>
  </si>
  <si>
    <t>420</t>
  </si>
  <si>
    <t>2,8*4+2,9*4+0,5*4+15,31+65</t>
  </si>
  <si>
    <t>STAVEBNÍ ČÁST D 106-107</t>
  </si>
  <si>
    <t>605110410</t>
  </si>
  <si>
    <t>řezivo jehličnaté - středové SM tl. 33-100 mm, jakost II, 4 - 5 m</t>
  </si>
  <si>
    <t>-1392553462</t>
  </si>
  <si>
    <t>105*0,12*0,12*1,3</t>
  </si>
  <si>
    <t>207</t>
  </si>
  <si>
    <t>762341013</t>
  </si>
  <si>
    <t>Bednění střech rovných z desek OSB tl 15 mm na sraz šroubovaných na krokve</t>
  </si>
  <si>
    <t>424</t>
  </si>
  <si>
    <t>762341026</t>
  </si>
  <si>
    <t>Bednění střech rovných z desek OSB tl 22 mm na pero a drážku šroubovaných na krokve</t>
  </si>
  <si>
    <t>426</t>
  </si>
  <si>
    <t>209</t>
  </si>
  <si>
    <t>762395000</t>
  </si>
  <si>
    <t>Spojovací prostředky pro montáž krovu, bednění, laťování, světlíky, klíny</t>
  </si>
  <si>
    <t>428</t>
  </si>
  <si>
    <t>210</t>
  </si>
  <si>
    <t>762341350</t>
  </si>
  <si>
    <t>Montáž bednění střech obloukových sklonu do 60° z hoblovaných prken</t>
  </si>
  <si>
    <t>430</t>
  </si>
  <si>
    <t>211</t>
  </si>
  <si>
    <t>762511156</t>
  </si>
  <si>
    <t>Podlahové kce podkladové z desek CETRIS tl 22 mm na nebroušených na pero a drážku šroubovaných</t>
  </si>
  <si>
    <t>432</t>
  </si>
  <si>
    <t>3*6</t>
  </si>
  <si>
    <t>212</t>
  </si>
  <si>
    <t>762511153</t>
  </si>
  <si>
    <t>Podlahové kce podkladové z desek CETRIS tl 16 mm na nebroušených na pero a drážku šroubovaných</t>
  </si>
  <si>
    <t>434</t>
  </si>
  <si>
    <t>213</t>
  </si>
  <si>
    <t>762134123</t>
  </si>
  <si>
    <t>Montáž bednění stěn z hoblovaných fošen na pero a drážku nebo na polodrážku</t>
  </si>
  <si>
    <t>436</t>
  </si>
  <si>
    <t>214</t>
  </si>
  <si>
    <t>762085103</t>
  </si>
  <si>
    <t>Montáž kotevních želez, příložek, patek nebo táhel</t>
  </si>
  <si>
    <t>438</t>
  </si>
  <si>
    <t>215</t>
  </si>
  <si>
    <t>R-562311103</t>
  </si>
  <si>
    <t xml:space="preserve">D+M  závitová tyč M8 na chemickou kotvu dl. 500 mm vč. matek a podložek</t>
  </si>
  <si>
    <t>440</t>
  </si>
  <si>
    <t>216</t>
  </si>
  <si>
    <t>762131811</t>
  </si>
  <si>
    <t>Demontáž bednění svislých stěn z hrubých prken</t>
  </si>
  <si>
    <t>442</t>
  </si>
  <si>
    <t>217</t>
  </si>
  <si>
    <t>H-60512550-1</t>
  </si>
  <si>
    <t>prkno SM omítané tl. 24 250-300</t>
  </si>
  <si>
    <t>M3</t>
  </si>
  <si>
    <t>444</t>
  </si>
  <si>
    <t>85*0,024*1,1</t>
  </si>
  <si>
    <t>218</t>
  </si>
  <si>
    <t>H-61191685-1</t>
  </si>
  <si>
    <t xml:space="preserve">palubka obklad  SM TL20 SIR -80 MM</t>
  </si>
  <si>
    <t>446</t>
  </si>
  <si>
    <t>10*1,2</t>
  </si>
  <si>
    <t>219</t>
  </si>
  <si>
    <t>998762102</t>
  </si>
  <si>
    <t>Přesun hmot tonážní pro kce tesařské v objektech v do 12 m</t>
  </si>
  <si>
    <t>-78218920</t>
  </si>
  <si>
    <t>998762181</t>
  </si>
  <si>
    <t>Příplatek k přesunu hmot tonážní 762 prováděný bez použití mechanizace</t>
  </si>
  <si>
    <t>-1098585098</t>
  </si>
  <si>
    <t>763</t>
  </si>
  <si>
    <t>Konstrukce suché výstavby</t>
  </si>
  <si>
    <t>221</t>
  </si>
  <si>
    <t>763131432</t>
  </si>
  <si>
    <t>SDK podhled deska 1xDF 15 bez TI dvouvrstvá spodní kce profil CD+UD</t>
  </si>
  <si>
    <t>454</t>
  </si>
  <si>
    <t>998763302</t>
  </si>
  <si>
    <t>Přesun hmot tonážní pro sádrokartonové konstrukce v objektech v do 12 m</t>
  </si>
  <si>
    <t>1797659304</t>
  </si>
  <si>
    <t>223</t>
  </si>
  <si>
    <t>998763381</t>
  </si>
  <si>
    <t>Příplatek k přesunu hmot tonážní 763 SDK prováděný bez použití mechanizace</t>
  </si>
  <si>
    <t>-383848145</t>
  </si>
  <si>
    <t>764</t>
  </si>
  <si>
    <t>Konstrukce klempířské</t>
  </si>
  <si>
    <t>764001821</t>
  </si>
  <si>
    <t>Demontáž krytiny ze svitků nebo tabulí do suti</t>
  </si>
  <si>
    <t>-1320198416</t>
  </si>
  <si>
    <t>225</t>
  </si>
  <si>
    <t>764002801</t>
  </si>
  <si>
    <t>Demontáž závětrné lišty do suti</t>
  </si>
  <si>
    <t>-1734829701</t>
  </si>
  <si>
    <t>764002861</t>
  </si>
  <si>
    <t>Demontáž oplechování říms a ozdobných prvků do suti</t>
  </si>
  <si>
    <t>1445641004</t>
  </si>
  <si>
    <t>227</t>
  </si>
  <si>
    <t>764002871</t>
  </si>
  <si>
    <t>Demontáž lemování zdí do suti</t>
  </si>
  <si>
    <t>640800837</t>
  </si>
  <si>
    <t>12+11</t>
  </si>
  <si>
    <t>764004801</t>
  </si>
  <si>
    <t>Demontáž podokapního žlabu do suti</t>
  </si>
  <si>
    <t>-1954938840</t>
  </si>
  <si>
    <t>229</t>
  </si>
  <si>
    <t>764004821</t>
  </si>
  <si>
    <t>Demontáž nástřešního žlabu do suti</t>
  </si>
  <si>
    <t>817828392</t>
  </si>
  <si>
    <t>764004861</t>
  </si>
  <si>
    <t>Demontáž svodu do suti</t>
  </si>
  <si>
    <t>-2138166930</t>
  </si>
  <si>
    <t>231</t>
  </si>
  <si>
    <t>764111641</t>
  </si>
  <si>
    <t>Krytina střechy rovné drážkováním ze svitků z Pz plechu s povrchovou úpravou rš 670 mm sklonu do 30°</t>
  </si>
  <si>
    <t>462</t>
  </si>
  <si>
    <t>" K3"2,9</t>
  </si>
  <si>
    <t>"STAVEBNÍ ČÁST D 102-109+112"</t>
  </si>
  <si>
    <t>764212633</t>
  </si>
  <si>
    <t>Oplechování štítu závětrnou lištou z Pz s povrchovou úpravou rš 250 mm</t>
  </si>
  <si>
    <t>464</t>
  </si>
  <si>
    <t>"ozn K4"12</t>
  </si>
  <si>
    <t>STAVEBNÍ ČÁST D 102-109+112</t>
  </si>
  <si>
    <t>233</t>
  </si>
  <si>
    <t>764314611</t>
  </si>
  <si>
    <t>Lemování prostupů střech s krytinou prejzovou nebo vlnitou bez lišty z Pz s povrchovou úpravou</t>
  </si>
  <si>
    <t>466</t>
  </si>
  <si>
    <t>"ozn.K7"1,5</t>
  </si>
  <si>
    <t>764218624</t>
  </si>
  <si>
    <t>Oplechování rovné římsy celoplošně lepené z Pz s upraveným povrchem rš 330 mm</t>
  </si>
  <si>
    <t>468</t>
  </si>
  <si>
    <t>"K8"15,5</t>
  </si>
  <si>
    <t>235</t>
  </si>
  <si>
    <t>764311606</t>
  </si>
  <si>
    <t xml:space="preserve">Lemování rovných zdí střech s krytinou prejzovou nebo vlnitou  z Pz s povrchovou úpravou rš 500 mm</t>
  </si>
  <si>
    <t>470</t>
  </si>
  <si>
    <t>"K5"14</t>
  </si>
  <si>
    <t>764518623</t>
  </si>
  <si>
    <t>Svody kruhové včetně objímek, kolen, odskoků z Pz s povrchovou úpravou průměru 120 mm</t>
  </si>
  <si>
    <t>472</t>
  </si>
  <si>
    <t>"K2"21</t>
  </si>
  <si>
    <t>237</t>
  </si>
  <si>
    <t>764316604</t>
  </si>
  <si>
    <t>Lemování ventilačních nástavců z Pz s povrch úpravou na prejzové nebo vlnité krytině D do 200 mm</t>
  </si>
  <si>
    <t>474</t>
  </si>
  <si>
    <t>"K13"3</t>
  </si>
  <si>
    <t>764511603</t>
  </si>
  <si>
    <t>Žlab podokapní půlkruhový z Pz s povrchovou úpravou rš 400 mm</t>
  </si>
  <si>
    <t>476</t>
  </si>
  <si>
    <t>"K6"12,5</t>
  </si>
  <si>
    <t>239</t>
  </si>
  <si>
    <t>764216645</t>
  </si>
  <si>
    <t>Oplechování rovných parapetů celoplošně lepené z Pz s povrchovou úpravou rš 400 mm</t>
  </si>
  <si>
    <t>478</t>
  </si>
  <si>
    <t>"K1"32</t>
  </si>
  <si>
    <t>764215607</t>
  </si>
  <si>
    <t>Oplechování horních ploch a atik bez rohů z Pz plechu s povrch úpravou celoplošně lepené rš 670 mm</t>
  </si>
  <si>
    <t>480</t>
  </si>
  <si>
    <t>"K9"37,5</t>
  </si>
  <si>
    <t>241</t>
  </si>
  <si>
    <t>764356403</t>
  </si>
  <si>
    <t>Lemování ventilačních nástavců z nerez plechu na prejzové nebo vlnité krytině průměru do 150 mm</t>
  </si>
  <si>
    <t>484</t>
  </si>
  <si>
    <t>"K10"2</t>
  </si>
  <si>
    <t>STAVEBNÍ ČÁST D 108</t>
  </si>
  <si>
    <t>764326432</t>
  </si>
  <si>
    <t xml:space="preserve">Ventilační turbína  z Al plechu na prejzové nebo vlnité krytině průměru do 350 mm</t>
  </si>
  <si>
    <t>486</t>
  </si>
  <si>
    <t>"K11"3</t>
  </si>
  <si>
    <t>243</t>
  </si>
  <si>
    <t>998764102</t>
  </si>
  <si>
    <t>Přesun hmot tonážní pro konstrukce klempířské v objektech v do 12 m</t>
  </si>
  <si>
    <t>806780377</t>
  </si>
  <si>
    <t>998764181</t>
  </si>
  <si>
    <t>Příplatek k přesunu hmot tonážní 764 prováděný bez použití mechanizace</t>
  </si>
  <si>
    <t>-387844747</t>
  </si>
  <si>
    <t>766</t>
  </si>
  <si>
    <t>Konstrukce truhlářské</t>
  </si>
  <si>
    <t>245</t>
  </si>
  <si>
    <t>766662811</t>
  </si>
  <si>
    <t>Demontáž truhlářských prahů dveří jednokřídlových</t>
  </si>
  <si>
    <t>-235705532</t>
  </si>
  <si>
    <t>766694115</t>
  </si>
  <si>
    <t>M+D parapetních desek dřevěných nebo plastových šířky do 30 cm délky</t>
  </si>
  <si>
    <t>-1539459309</t>
  </si>
  <si>
    <t>247</t>
  </si>
  <si>
    <t>766812840</t>
  </si>
  <si>
    <t>Demontáž kuchyňských linek dřevěných nebo kovových délky do 2,1 m</t>
  </si>
  <si>
    <t>-46959061</t>
  </si>
  <si>
    <t>R-766621001-0</t>
  </si>
  <si>
    <t>T1 - okno 850/500 - D+M</t>
  </si>
  <si>
    <t>514</t>
  </si>
  <si>
    <t>249</t>
  </si>
  <si>
    <t>R-766621002-0</t>
  </si>
  <si>
    <t>T2 - okno 770/500 - D+M</t>
  </si>
  <si>
    <t>516</t>
  </si>
  <si>
    <t>R-766621003-0</t>
  </si>
  <si>
    <t>T3 - okno 1500/1750 - D+M</t>
  </si>
  <si>
    <t>518</t>
  </si>
  <si>
    <t>251</t>
  </si>
  <si>
    <t>R-766621004-0</t>
  </si>
  <si>
    <t>T4 - vstupní dveře 900/2000 - D+M</t>
  </si>
  <si>
    <t>520</t>
  </si>
  <si>
    <t>R-766621005-0</t>
  </si>
  <si>
    <t>T5 - okno 600/1000 - D+M</t>
  </si>
  <si>
    <t>522</t>
  </si>
  <si>
    <t>253</t>
  </si>
  <si>
    <t>R-766621006-0</t>
  </si>
  <si>
    <t>T6 - okno 1000/1450 - OPRAVA-ZASKLENÍ</t>
  </si>
  <si>
    <t>524</t>
  </si>
  <si>
    <t>R-766621007-0</t>
  </si>
  <si>
    <t>T7 - okno 1500/1400 - D+M</t>
  </si>
  <si>
    <t>526</t>
  </si>
  <si>
    <t>255</t>
  </si>
  <si>
    <t>R-766621008-0</t>
  </si>
  <si>
    <t>T8 - okno 800/800 - D+M</t>
  </si>
  <si>
    <t>528</t>
  </si>
  <si>
    <t>R-766621009-0</t>
  </si>
  <si>
    <t xml:space="preserve">T9 - vstupní dveře 800/2000 -  plechové, protipožární, zateplené D+M</t>
  </si>
  <si>
    <t>530</t>
  </si>
  <si>
    <t>257</t>
  </si>
  <si>
    <t>R-766621010-0</t>
  </si>
  <si>
    <t xml:space="preserve">TI1 - vnitřní dveře komplet 700/1970  - D+M</t>
  </si>
  <si>
    <t>532</t>
  </si>
  <si>
    <t>R-766621012-0</t>
  </si>
  <si>
    <t xml:space="preserve">TI3 - vnitřní dveře komplet 800/1970  - D+M</t>
  </si>
  <si>
    <t>534</t>
  </si>
  <si>
    <t>259</t>
  </si>
  <si>
    <t>R-766621014-0</t>
  </si>
  <si>
    <t>TI4 - vnitřní dveře komplet 600/1970- D+M</t>
  </si>
  <si>
    <t>536</t>
  </si>
  <si>
    <t>R-766621015-0</t>
  </si>
  <si>
    <t xml:space="preserve">TI5 - vnitřní dveře komplet 800/2000  posuvné-D+M</t>
  </si>
  <si>
    <t>538</t>
  </si>
  <si>
    <t>261</t>
  </si>
  <si>
    <t>R-766621016-0</t>
  </si>
  <si>
    <t>TP1 - vnitřní dveře komplet 800/2000 protipožární se samozavíračem D+M</t>
  </si>
  <si>
    <t>540</t>
  </si>
  <si>
    <t>R-766621017-0</t>
  </si>
  <si>
    <t xml:space="preserve">TP2 - vnitřní dveře komplet 900/2000 protipožární se samozavíračem  -D+M</t>
  </si>
  <si>
    <t>542</t>
  </si>
  <si>
    <t>263</t>
  </si>
  <si>
    <t>R-766231831-0</t>
  </si>
  <si>
    <t>DMTZ truhl schodu</t>
  </si>
  <si>
    <t>548</t>
  </si>
  <si>
    <t>264</t>
  </si>
  <si>
    <t>R-766952121.00</t>
  </si>
  <si>
    <t>Osazení dřevených rámů dveří dodatečně</t>
  </si>
  <si>
    <t>265</t>
  </si>
  <si>
    <t>R-766951111.00</t>
  </si>
  <si>
    <t>Osazení slepých rámu plocha do 1m2</t>
  </si>
  <si>
    <t>R-766951321.00</t>
  </si>
  <si>
    <t>Osazení slepých rámů plocha do 4 m2</t>
  </si>
  <si>
    <t>267</t>
  </si>
  <si>
    <t>H-61181308-1</t>
  </si>
  <si>
    <t>zárubeň dřevěná rámová protipožární 80x197CM</t>
  </si>
  <si>
    <t>H-61181309-1</t>
  </si>
  <si>
    <t>zárubeň dřevěná rámová požární 90x197CM</t>
  </si>
  <si>
    <t>269</t>
  </si>
  <si>
    <t>998766102</t>
  </si>
  <si>
    <t>Přesun hmot tonážní pro konstrukce truhlářské v objektech v do 12 m</t>
  </si>
  <si>
    <t>-820179043</t>
  </si>
  <si>
    <t>998766181</t>
  </si>
  <si>
    <t>Příplatek k přesunu hmot tonážní 766 prováděný bez použití mechanizace</t>
  </si>
  <si>
    <t>857841644</t>
  </si>
  <si>
    <t>767</t>
  </si>
  <si>
    <t>Konstrukce zámečnické</t>
  </si>
  <si>
    <t>271</t>
  </si>
  <si>
    <t>R-767914830.0</t>
  </si>
  <si>
    <t>DMTZ oplocení ocel sloup. V -200CM</t>
  </si>
  <si>
    <t>556</t>
  </si>
  <si>
    <t>R-767920820.0</t>
  </si>
  <si>
    <t>DMTZ vrat oplocení plocha -6M2</t>
  </si>
  <si>
    <t>558</t>
  </si>
  <si>
    <t>273</t>
  </si>
  <si>
    <t>R-767996802-0</t>
  </si>
  <si>
    <t>DMTZ KDK atyp hmot jednoho dílu do -100kg</t>
  </si>
  <si>
    <t>kg</t>
  </si>
  <si>
    <t>560</t>
  </si>
  <si>
    <t>R-767651101.0</t>
  </si>
  <si>
    <t>Z1-Vrata sekční s pohonem-3450/3300-D+M</t>
  </si>
  <si>
    <t>562</t>
  </si>
  <si>
    <t>275</t>
  </si>
  <si>
    <t>R-767651102.0</t>
  </si>
  <si>
    <t>Z2-Ocelový sloupek s patními plechy-D+M</t>
  </si>
  <si>
    <t>564</t>
  </si>
  <si>
    <t>R-767651103.0</t>
  </si>
  <si>
    <t>Z3-zesílení ostění-D+M</t>
  </si>
  <si>
    <t>566</t>
  </si>
  <si>
    <t>277</t>
  </si>
  <si>
    <t>R-767651104.0</t>
  </si>
  <si>
    <t>Z4-zastřešení vstupu-D+M</t>
  </si>
  <si>
    <t>568</t>
  </si>
  <si>
    <t>R-767651105.0</t>
  </si>
  <si>
    <t xml:space="preserve">Z5-Oprava lanoví vrátku včetně  hydraulického zařízení dodávka komplet-D+M</t>
  </si>
  <si>
    <t>570</t>
  </si>
  <si>
    <t>279</t>
  </si>
  <si>
    <t>R-767651106.0</t>
  </si>
  <si>
    <t>Z6-Oplocení vrata otevíravá -D+M</t>
  </si>
  <si>
    <t>572</t>
  </si>
  <si>
    <t>R-767651107.0</t>
  </si>
  <si>
    <t>Z7-Oplocení vrátka otevíravá -D+M</t>
  </si>
  <si>
    <t>574</t>
  </si>
  <si>
    <t>281</t>
  </si>
  <si>
    <t>R-767651108.0</t>
  </si>
  <si>
    <t>Z8-Oplocení vrátka otevvíravá -D+M</t>
  </si>
  <si>
    <t>576</t>
  </si>
  <si>
    <t>R-767651109.0</t>
  </si>
  <si>
    <t>Z9-zábradlí komplet trubkové -D+M</t>
  </si>
  <si>
    <t>578</t>
  </si>
  <si>
    <t>283</t>
  </si>
  <si>
    <t>998767102</t>
  </si>
  <si>
    <t>Přesun hmot tonážní pro zámečnické konstrukce v objektech v do 12 m</t>
  </si>
  <si>
    <t>-480149837</t>
  </si>
  <si>
    <t>998767181</t>
  </si>
  <si>
    <t>Příplatek k přesunu hmot tonážní 767 prováděný bez použití mechanizace</t>
  </si>
  <si>
    <t>-2138736769</t>
  </si>
  <si>
    <t>771</t>
  </si>
  <si>
    <t>Podlahy z dlaždic</t>
  </si>
  <si>
    <t>285</t>
  </si>
  <si>
    <t>771274232</t>
  </si>
  <si>
    <t>Montáž obkladů podstupnic z dlaždic hladkých keramických flexibilní lepidlo v do 200 mm</t>
  </si>
  <si>
    <t>-1893831954</t>
  </si>
  <si>
    <t>771274121</t>
  </si>
  <si>
    <t>Montáž obkladů stupnic z dlaždic protiskluzných keramických flexibilní lepidlo š do 200 mm</t>
  </si>
  <si>
    <t>586</t>
  </si>
  <si>
    <t>9*0,95+1+0,7*5</t>
  </si>
  <si>
    <t>STAVEBNÍ ČÁST D 102, 103</t>
  </si>
  <si>
    <t>287</t>
  </si>
  <si>
    <t>771473134</t>
  </si>
  <si>
    <t>Montáž soklíků z dlaždic keramických schodišťových stupňovitých lepených v do 150 mm</t>
  </si>
  <si>
    <t>604</t>
  </si>
  <si>
    <t>771473113</t>
  </si>
  <si>
    <t>Montáž soklíků z dlaždic keramických lepených rovných v do 120 mm</t>
  </si>
  <si>
    <t>588</t>
  </si>
  <si>
    <t>289</t>
  </si>
  <si>
    <t>771574351</t>
  </si>
  <si>
    <t>Montáž podlah keramických režných protiskluz lepených rychletuhnoucím flexi lepidlem do 50 ks/ m2</t>
  </si>
  <si>
    <t>590</t>
  </si>
  <si>
    <t>(14,5+4,3)+(2,82+2,8)+1,2*1,2</t>
  </si>
  <si>
    <t xml:space="preserve">STAVEBNÍ ČÁST D 102 -  108</t>
  </si>
  <si>
    <t>771579196</t>
  </si>
  <si>
    <t>Příplatek k montáž podlah keramických za spárování tmelem dvousložkovým</t>
  </si>
  <si>
    <t>2080403301</t>
  </si>
  <si>
    <t>291</t>
  </si>
  <si>
    <t>771579197</t>
  </si>
  <si>
    <t>Příplatek k montáž podlah keramických za lepení dvousložkovým lepidlem</t>
  </si>
  <si>
    <t>645065216</t>
  </si>
  <si>
    <t>H-59761343-1</t>
  </si>
  <si>
    <t>dlaždice keramická schodovka protiskluzná SK 86 TL 9MM</t>
  </si>
  <si>
    <t>592</t>
  </si>
  <si>
    <t>8,7*1,3</t>
  </si>
  <si>
    <t>293</t>
  </si>
  <si>
    <t>H-59764560-1</t>
  </si>
  <si>
    <t>dlaždice keramická 150x150x11 2</t>
  </si>
  <si>
    <t>594</t>
  </si>
  <si>
    <t>H-59764053-1</t>
  </si>
  <si>
    <t>dlaždice protiskluzná 200x200x10 3</t>
  </si>
  <si>
    <t>596</t>
  </si>
  <si>
    <t>25,86+85*0,1</t>
  </si>
  <si>
    <t>STAVEBNÍ ČÁST D 102 - 108</t>
  </si>
  <si>
    <t>34,36*1,1 'Přepočtené koeficientem množství</t>
  </si>
  <si>
    <t>295</t>
  </si>
  <si>
    <t>998771102</t>
  </si>
  <si>
    <t>Přesun hmot tonážní pro podlahy z dlaždic v objektech v do 12 m</t>
  </si>
  <si>
    <t>-735753534</t>
  </si>
  <si>
    <t>998771181</t>
  </si>
  <si>
    <t>Příplatek k přesunu hmot tonážní 771 prováděný bez použití mechanizace</t>
  </si>
  <si>
    <t>938922841</t>
  </si>
  <si>
    <t>776</t>
  </si>
  <si>
    <t>Podlahy povlakové</t>
  </si>
  <si>
    <t>297</t>
  </si>
  <si>
    <t>776111116</t>
  </si>
  <si>
    <t>Odstranění zbytků lepidla z podkladu povlakových podlah broušením</t>
  </si>
  <si>
    <t>1543409050</t>
  </si>
  <si>
    <t>776111311</t>
  </si>
  <si>
    <t>Vysátí podkladu povlakových podlah</t>
  </si>
  <si>
    <t>953705477</t>
  </si>
  <si>
    <t>299</t>
  </si>
  <si>
    <t>776121111</t>
  </si>
  <si>
    <t>Vodou ředitelná penetrace savého podkladu povlakových podlah ředěná v poměru 1:3</t>
  </si>
  <si>
    <t>-957510599</t>
  </si>
  <si>
    <t>776141112</t>
  </si>
  <si>
    <t>Vyrovnání podkladu povlakových podlah stěrkou pevnosti 20 MPa tl 5 mm</t>
  </si>
  <si>
    <t>1926861710</t>
  </si>
  <si>
    <t>301</t>
  </si>
  <si>
    <t>776991121</t>
  </si>
  <si>
    <t>Základní čištění nově položených podlahovin vysátím a setřením vlhkým mopem</t>
  </si>
  <si>
    <t>-940028706</t>
  </si>
  <si>
    <t>776410811</t>
  </si>
  <si>
    <t>Odstranění soklíků a lišt pryžových nebo plastových</t>
  </si>
  <si>
    <t>606</t>
  </si>
  <si>
    <t>303</t>
  </si>
  <si>
    <t>776201812</t>
  </si>
  <si>
    <t>Demontáž lepených povlakových podlah s podložkou ručně</t>
  </si>
  <si>
    <t>608</t>
  </si>
  <si>
    <t>776411111</t>
  </si>
  <si>
    <t>Montáž obvodových soklíků výšky do 80 mm</t>
  </si>
  <si>
    <t>612</t>
  </si>
  <si>
    <t>305</t>
  </si>
  <si>
    <t>284110090</t>
  </si>
  <si>
    <t>lišta speciální soklová PVC 10335 18 x 80 mm role 50 m</t>
  </si>
  <si>
    <t>816799311</t>
  </si>
  <si>
    <t>120*1,1 'Přepočtené koeficientem množství</t>
  </si>
  <si>
    <t>306</t>
  </si>
  <si>
    <t>776221111</t>
  </si>
  <si>
    <t>Lepení pásů z PVC standardním lepidlem</t>
  </si>
  <si>
    <t>616</t>
  </si>
  <si>
    <t>(10,9)+(12,7+5,95+7,63+70,77)</t>
  </si>
  <si>
    <t>STAVEBNÍ ČÁST D 103 - 108</t>
  </si>
  <si>
    <t>307</t>
  </si>
  <si>
    <t>284110170</t>
  </si>
  <si>
    <t>PVC heterogenní zátěžové, nášlapná vrstva 0,70 mm, R 10, zátěž 34/43, otlak do 0,02 mm, stálost do 0,10%,Bfl S1</t>
  </si>
  <si>
    <t>-1029516754</t>
  </si>
  <si>
    <t>Poznámka k položce:
nášlapná vrstva 0,70 mm, R 10, zátěž 34/43, otlak do 0,02 mm, stálost do 0,10%, hořlavost Bfl S1</t>
  </si>
  <si>
    <t>107,95*1,1 'Přepočtené koeficientem množství</t>
  </si>
  <si>
    <t>998776102</t>
  </si>
  <si>
    <t>Přesun hmot tonážní pro podlahy povlakové v objektech v do 12 m</t>
  </si>
  <si>
    <t>1887879098</t>
  </si>
  <si>
    <t>309</t>
  </si>
  <si>
    <t>998776181</t>
  </si>
  <si>
    <t>Příplatek k přesunu hmot tonážní 776 prováděný bez použití mechanizace</t>
  </si>
  <si>
    <t>502875285</t>
  </si>
  <si>
    <t>781</t>
  </si>
  <si>
    <t>Dokončovací práce - obklady</t>
  </si>
  <si>
    <t>781474115</t>
  </si>
  <si>
    <t>Montáž obkladů vnitřních keramických hladkých do 25 ks/m2 lepených flexibilním lepidlem</t>
  </si>
  <si>
    <t>626</t>
  </si>
  <si>
    <t>(12,75-1,2)+(5*1+17*2-0,6*2*4)</t>
  </si>
  <si>
    <t>311</t>
  </si>
  <si>
    <t>H-59766390-1</t>
  </si>
  <si>
    <t>obklad keramický 200x200 mm</t>
  </si>
  <si>
    <t>628</t>
  </si>
  <si>
    <t>45,75*1,1+0,35*12*1,1</t>
  </si>
  <si>
    <t>781479196</t>
  </si>
  <si>
    <t>Příplatek k montáži obkladů vnitřních keramických hladkých za spárování tmelem dvousložkovým</t>
  </si>
  <si>
    <t>269843798</t>
  </si>
  <si>
    <t>313</t>
  </si>
  <si>
    <t>781479197</t>
  </si>
  <si>
    <t>Příplatek k montáži obkladů vnitřních keramických hladkých za lepením lepidlem dvousložkovým</t>
  </si>
  <si>
    <t>-1531379736</t>
  </si>
  <si>
    <t>314</t>
  </si>
  <si>
    <t>781644230</t>
  </si>
  <si>
    <t>Montáž obkladů parapetů z okapnic 200x200 mm lepených flexibilním lepidlem</t>
  </si>
  <si>
    <t>630</t>
  </si>
  <si>
    <t>315</t>
  </si>
  <si>
    <t>998781102</t>
  </si>
  <si>
    <t>Přesun hmot tonážní pro obklady keramické v objektech v do 12 m</t>
  </si>
  <si>
    <t>390616517</t>
  </si>
  <si>
    <t>316</t>
  </si>
  <si>
    <t>998781181</t>
  </si>
  <si>
    <t>Příplatek k přesunu hmot tonážní 781 prováděný bez použití mechanizace</t>
  </si>
  <si>
    <t>-83984939</t>
  </si>
  <si>
    <t>783</t>
  </si>
  <si>
    <t>Dokončovací práce - nátěry</t>
  </si>
  <si>
    <t>317</t>
  </si>
  <si>
    <t>783306805</t>
  </si>
  <si>
    <t>Odstranění nátěru ze zámečnických konstrukcí opálením</t>
  </si>
  <si>
    <t>638</t>
  </si>
  <si>
    <t>318</t>
  </si>
  <si>
    <t>783314101</t>
  </si>
  <si>
    <t>Základní jednonásobný syntetický nátěr zámečnických konstrukcí</t>
  </si>
  <si>
    <t>640</t>
  </si>
  <si>
    <t>319</t>
  </si>
  <si>
    <t>783315101</t>
  </si>
  <si>
    <t>Mezinátěr jednonásobný syntetický standardní zámečnických konstrukcí</t>
  </si>
  <si>
    <t>-829218337</t>
  </si>
  <si>
    <t>320</t>
  </si>
  <si>
    <t>783317101</t>
  </si>
  <si>
    <t>Krycí jednonásobný syntetický standardní nátěr zámečnických konstrukcí</t>
  </si>
  <si>
    <t>634644955</t>
  </si>
  <si>
    <t>321</t>
  </si>
  <si>
    <t>783314203</t>
  </si>
  <si>
    <t>Základní antikorozní jednonásobný syntetický samozákladující nátěr zámečnických konstrukcí</t>
  </si>
  <si>
    <t>642</t>
  </si>
  <si>
    <t>322</t>
  </si>
  <si>
    <t>783315103</t>
  </si>
  <si>
    <t xml:space="preserve">Mezinátěr jednonásobný syntetický  samozákladující zámečnických konstrukcí</t>
  </si>
  <si>
    <t>410200941</t>
  </si>
  <si>
    <t>323</t>
  </si>
  <si>
    <t>783317105</t>
  </si>
  <si>
    <t>Krycí jednonásobný syntetický samozákladující nátěr zámečnických konstrukcí</t>
  </si>
  <si>
    <t>1634248772</t>
  </si>
  <si>
    <t>783213111</t>
  </si>
  <si>
    <t>Napouštěcí jednonásobný syntetický fungicidní nátěr tesařských konstrukcí zabudovaných do konstrukce</t>
  </si>
  <si>
    <t>644</t>
  </si>
  <si>
    <t>325</t>
  </si>
  <si>
    <t>783117101</t>
  </si>
  <si>
    <t>Krycí jednonásobný syntetický nátěr truhlářských konstrukcí</t>
  </si>
  <si>
    <t>646</t>
  </si>
  <si>
    <t>326</t>
  </si>
  <si>
    <t>783118101</t>
  </si>
  <si>
    <t>Lazurovací jednonásobný syntetický nátěr truhlářských konstrukcí</t>
  </si>
  <si>
    <t>2060187771</t>
  </si>
  <si>
    <t>327</t>
  </si>
  <si>
    <t>R-783620001</t>
  </si>
  <si>
    <t>Písmomalířství - tvorba nápisu "HASIČSKÁ ZBROJNICE"</t>
  </si>
  <si>
    <t>ronet 2016/I</t>
  </si>
  <si>
    <t>648</t>
  </si>
  <si>
    <t>"STAVEBNÍ ČÁST D 109-NÁPIS HASIČSKÁ ZBROJNICE "1</t>
  </si>
  <si>
    <t>784</t>
  </si>
  <si>
    <t>Dokončovací práce - malby a tapety</t>
  </si>
  <si>
    <t>328</t>
  </si>
  <si>
    <t>784181121</t>
  </si>
  <si>
    <t>Hloubková jednonásobná penetrace podkladu v místnostech výšky do 3,80 m</t>
  </si>
  <si>
    <t>-138711293</t>
  </si>
  <si>
    <t>290+750</t>
  </si>
  <si>
    <t>329</t>
  </si>
  <si>
    <t>784221101</t>
  </si>
  <si>
    <t xml:space="preserve">Dvojnásobné bílé malby  ze směsí za sucha dobře otěruvzdorných v místnostech do 3,80 m</t>
  </si>
  <si>
    <t>1053525495</t>
  </si>
  <si>
    <t>330</t>
  </si>
  <si>
    <t>784221141</t>
  </si>
  <si>
    <t>Příplatek k cenám 2x maleb za sucha otěruvzdorných za barevnou malbu tónovanou tónovacími přípravky</t>
  </si>
  <si>
    <t>-140657953</t>
  </si>
  <si>
    <t>784121001</t>
  </si>
  <si>
    <t>Oškrabání malby v mísnostech výšky do 3,80 m</t>
  </si>
  <si>
    <t>-734658713</t>
  </si>
  <si>
    <t>Práce a dodávky M</t>
  </si>
  <si>
    <t>M31</t>
  </si>
  <si>
    <t>Montáže strojů a zařízení různých</t>
  </si>
  <si>
    <t>331</t>
  </si>
  <si>
    <t>M31001</t>
  </si>
  <si>
    <t>práškový hasící přístroj 21 A - včetně dodávky a osazení</t>
  </si>
  <si>
    <t>658</t>
  </si>
  <si>
    <t>332</t>
  </si>
  <si>
    <t>M31002</t>
  </si>
  <si>
    <t>práškový hasící přístroj 34A - včetně dodávky a osazení</t>
  </si>
  <si>
    <t>KS</t>
  </si>
  <si>
    <t>660</t>
  </si>
  <si>
    <t>A.2 - ÚT - HZ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</si>
  <si>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</si>
  <si>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</si>
  <si>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</si>
  <si>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</si>
  <si>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</si>
  <si>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</si>
  <si>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 xml:space="preserve">    HZS - Hodinové zúčtovací sazby</t>
  </si>
  <si>
    <t>713 46-1111</t>
  </si>
  <si>
    <t>Montáž izolace tepelné potrubí a ohybů 1x skruže vláknité</t>
  </si>
  <si>
    <t>dodávka</t>
  </si>
  <si>
    <t>Trubice s MV s ALS polepem D22/30</t>
  </si>
  <si>
    <t>dodávka.1</t>
  </si>
  <si>
    <t>dtto D28/40</t>
  </si>
  <si>
    <t>731</t>
  </si>
  <si>
    <t>Ústřední vytápění - kotelny</t>
  </si>
  <si>
    <t>731 24-9123</t>
  </si>
  <si>
    <t>Montáž kotle ocelového teplovodního na kapalná nebo plynná paliva přes 17 do 23 kW</t>
  </si>
  <si>
    <t>dodávka.2</t>
  </si>
  <si>
    <t>Kotel kondenzační 2,3-17,3 kW s externím smaltovaným zásobníkem 110 l</t>
  </si>
  <si>
    <t>kpl</t>
  </si>
  <si>
    <t>dodávka.3</t>
  </si>
  <si>
    <t>Prostorový přístroj</t>
  </si>
  <si>
    <t>mtž</t>
  </si>
  <si>
    <t>Montáž odkouření kotle</t>
  </si>
  <si>
    <t>dodávka.4</t>
  </si>
  <si>
    <t>Koaxiální komínová sada D125/80</t>
  </si>
  <si>
    <t>dodávka.5</t>
  </si>
  <si>
    <t>Spalinová PP trubka D80</t>
  </si>
  <si>
    <t>mtž.1</t>
  </si>
  <si>
    <t>Revize komínu</t>
  </si>
  <si>
    <t>mtž.2</t>
  </si>
  <si>
    <t>Uvedení kotle do provozu</t>
  </si>
  <si>
    <t>731 20-0832</t>
  </si>
  <si>
    <t>Demontáž kotle rychlovyhřívacího závěsného s přípravou TUV</t>
  </si>
  <si>
    <t>731 39-1811</t>
  </si>
  <si>
    <t>Vypuštění vody z kotle samospádem plocha kotle do 5 m2</t>
  </si>
  <si>
    <t>dmtž</t>
  </si>
  <si>
    <t>Dmtž odkouření kotlů</t>
  </si>
  <si>
    <t>731 89-0801</t>
  </si>
  <si>
    <t>Přemístění demontovaných kotelen umístěných ve výšce nebo hloubce objektu do 6 m</t>
  </si>
  <si>
    <t>732</t>
  </si>
  <si>
    <t>Ústřední vytápění - strojovny</t>
  </si>
  <si>
    <t>732 33-1612</t>
  </si>
  <si>
    <t>Nádoba tlaková expanzní s membránou typ Expanzomat M PN 0,6 o obsahu 12 litrů</t>
  </si>
  <si>
    <t>mtž.3</t>
  </si>
  <si>
    <t>Přemístění stávajícího kompresoru</t>
  </si>
  <si>
    <t>733</t>
  </si>
  <si>
    <t>Ústřední vytápění - rozvodné potrubí</t>
  </si>
  <si>
    <t>733110806</t>
  </si>
  <si>
    <t>Demontáž potrubí ocelového závitového do DN 32</t>
  </si>
  <si>
    <t>-332227221</t>
  </si>
  <si>
    <t>733222302</t>
  </si>
  <si>
    <t>Potrubí měděné polotvrdé spojované lisováním DN 12 ÚT</t>
  </si>
  <si>
    <t>981336853</t>
  </si>
  <si>
    <t>733222303</t>
  </si>
  <si>
    <t>Potrubí měděné polotvrdé spojované lisováním DN 15 ÚT</t>
  </si>
  <si>
    <t>698081401</t>
  </si>
  <si>
    <t>733222304</t>
  </si>
  <si>
    <t>Potrubí měděné polotvrdé spojované lisováním DN 20 ÚT</t>
  </si>
  <si>
    <t>-352887524</t>
  </si>
  <si>
    <t>733222305</t>
  </si>
  <si>
    <t>Potrubí měděné polotvrdé spojované lisováním DN 25 ÚT</t>
  </si>
  <si>
    <t>-1469862422</t>
  </si>
  <si>
    <t>733290801</t>
  </si>
  <si>
    <t>Demontáž potrubí měděného do D 35x1,5 mm</t>
  </si>
  <si>
    <t>-12393316</t>
  </si>
  <si>
    <t>733291101</t>
  </si>
  <si>
    <t>Zkouška těsnosti potrubí měděné do D 35x1,5</t>
  </si>
  <si>
    <t>793439328</t>
  </si>
  <si>
    <t>733890803</t>
  </si>
  <si>
    <t>Přemístění potrubí demontovaného vodorovně do 100 m v objektech výšky přes 6 do 24 m</t>
  </si>
  <si>
    <t>-1771081140</t>
  </si>
  <si>
    <t>734</t>
  </si>
  <si>
    <t>Ústřední vytápění - armatury</t>
  </si>
  <si>
    <t>734 20-9113</t>
  </si>
  <si>
    <t>Montáž armatury závitové s dvěma závity G 1/2</t>
  </si>
  <si>
    <t>dodávka.6</t>
  </si>
  <si>
    <t>Šroubení rohové uzavírací s vypouštěním pro radiátory VK G1/2</t>
  </si>
  <si>
    <t>dodávka.7</t>
  </si>
  <si>
    <t>Svěrné šroubení G1/2x15 Cu</t>
  </si>
  <si>
    <t>dodávka.8</t>
  </si>
  <si>
    <t>Termostatická hlavice s vestavěným čidlem</t>
  </si>
  <si>
    <t>dodávka.9</t>
  </si>
  <si>
    <t>Ruční hlavice</t>
  </si>
  <si>
    <t>dodávka.10</t>
  </si>
  <si>
    <t>Automatický filtr-odlučovač G1/4</t>
  </si>
  <si>
    <t>dodávka.11</t>
  </si>
  <si>
    <t>Spirálová hadice 6,5x10 - 10m vč.koncovek</t>
  </si>
  <si>
    <t>734 29-1123</t>
  </si>
  <si>
    <t>Kohout plnící a vypouštěcí G 1/2 PN 10 do 110°C závitový</t>
  </si>
  <si>
    <t>734 29-1244</t>
  </si>
  <si>
    <t>Filtr závitový přímý G 1 PN 16 do 130°C s vnitřními závity</t>
  </si>
  <si>
    <t>734 29-2713</t>
  </si>
  <si>
    <t>Kohout kulový přímý G 1/2 PN 42 do 185°C vnitřní závit</t>
  </si>
  <si>
    <t>734 20-0822</t>
  </si>
  <si>
    <t>Demontáž armatury závitové se dvěma závity do G 1</t>
  </si>
  <si>
    <t>734 89-0801</t>
  </si>
  <si>
    <t>Přemístění demontovaných armatur vodorovně do 100 m v objektech výšky do 6 m</t>
  </si>
  <si>
    <t>735</t>
  </si>
  <si>
    <t>Ústřední vytápění - otopná tělesa</t>
  </si>
  <si>
    <t>735 15-9110</t>
  </si>
  <si>
    <t xml:space="preserve">Montáž otopných těles panelových jednořadých mimo těles  délky do 1500 mm</t>
  </si>
  <si>
    <t>735 15-9220</t>
  </si>
  <si>
    <t xml:space="preserve">Montáž otopných těles panelových dvouřadých mimo těles  délky do 1500 mm</t>
  </si>
  <si>
    <t>dodávka.12</t>
  </si>
  <si>
    <t>Otopné těleso VK 11-500x400</t>
  </si>
  <si>
    <t>dodávka.13</t>
  </si>
  <si>
    <t>dtto VK 11-500x500</t>
  </si>
  <si>
    <t>dodávka.14</t>
  </si>
  <si>
    <t>dtto VK 21-500x500</t>
  </si>
  <si>
    <t>dodávka.15</t>
  </si>
  <si>
    <t>dtto VK 21-500x1100</t>
  </si>
  <si>
    <t>dodávka.16</t>
  </si>
  <si>
    <t>dtto VK 21-500x700</t>
  </si>
  <si>
    <t>dodávka.17</t>
  </si>
  <si>
    <t>dtto VK 22-500x700</t>
  </si>
  <si>
    <t>dodávka.18</t>
  </si>
  <si>
    <t>dtto VK 22-500x900</t>
  </si>
  <si>
    <t>dodávka.19</t>
  </si>
  <si>
    <t>dtto VK 22-500x1100</t>
  </si>
  <si>
    <t>dodávka.20</t>
  </si>
  <si>
    <t>dtto VK 22-500x1400</t>
  </si>
  <si>
    <t>dodávka.21</t>
  </si>
  <si>
    <t>dtto VK 22-500x1800</t>
  </si>
  <si>
    <t>dodávka.22</t>
  </si>
  <si>
    <t>dtto VK 22-600x1140</t>
  </si>
  <si>
    <t>dodávka.23</t>
  </si>
  <si>
    <t>dtto VK 22-900x400</t>
  </si>
  <si>
    <t>998 73-5201</t>
  </si>
  <si>
    <t>Přesun hmot procentní pro otopná tělesa v objektech v do 6 m</t>
  </si>
  <si>
    <t>klp</t>
  </si>
  <si>
    <t>735 15-1821</t>
  </si>
  <si>
    <t>Demontáž otopného tělesa panelového dvouřadého délka do 1500 mm</t>
  </si>
  <si>
    <t>735 21-1814</t>
  </si>
  <si>
    <t>Demontáž registru trubkového žebrového 76/156 délka do 3 m čtyřpramenný</t>
  </si>
  <si>
    <t>735 49-4811</t>
  </si>
  <si>
    <t>Vypuštění vody z otopných těles</t>
  </si>
  <si>
    <t>735 89-0802</t>
  </si>
  <si>
    <t>Přemístění demontovaného otopného tělesa vodorovně 100 m v objektech výšky přes 6 do 12 m</t>
  </si>
  <si>
    <t>HZS</t>
  </si>
  <si>
    <t>Hodinové zúčtovací sazby</t>
  </si>
  <si>
    <t>Topná zkouška</t>
  </si>
  <si>
    <t>512</t>
  </si>
  <si>
    <t>933506926</t>
  </si>
  <si>
    <t xml:space="preserve">A.3 - ZTI - HZ </t>
  </si>
  <si>
    <t xml:space="preserve">    2 - Základy a zvláštní zakládání</t>
  </si>
  <si>
    <t xml:space="preserve">    8 - Trubní vedení</t>
  </si>
  <si>
    <t xml:space="preserve">      87 - Potrubí z trub plastických a skleněných</t>
  </si>
  <si>
    <t xml:space="preserve">      89 - Ostatní konstrukce na trubním vedení</t>
  </si>
  <si>
    <t xml:space="preserve">    721 - Vnitřní kanalizace</t>
  </si>
  <si>
    <t xml:space="preserve">    722 - Vnitřní vodovod</t>
  </si>
  <si>
    <t xml:space="preserve">    725 - Zařizovací předměty</t>
  </si>
  <si>
    <t xml:space="preserve">    723 - Vnitřní plynovod</t>
  </si>
  <si>
    <t>132201101</t>
  </si>
  <si>
    <t>Hloubení rýh š do 600 mm v hornině tř. 3 objemu do 100 m3</t>
  </si>
  <si>
    <t>133201101</t>
  </si>
  <si>
    <t>Hloubení šachet v hornině tř. 3 objemu do 100 m3</t>
  </si>
  <si>
    <t>133202011</t>
  </si>
  <si>
    <t>Hloubení šachet ručním nebo pneum nářadím v soudržných horninách tř. 3, plocha výkopu do 4 m2</t>
  </si>
  <si>
    <t>-667728583</t>
  </si>
  <si>
    <t>175111101</t>
  </si>
  <si>
    <t>Obsypání potrubí ručně sypaninou bez prohození, uloženou do 3 m</t>
  </si>
  <si>
    <t>-620649457</t>
  </si>
  <si>
    <t>Základy a zvláštní zakládání</t>
  </si>
  <si>
    <t>212752213</t>
  </si>
  <si>
    <t>Trativod z drenážních trubek plastových flexibilních D do 160 mm včetně lože otevřený výkop</t>
  </si>
  <si>
    <t>1504603872</t>
  </si>
  <si>
    <t>451595111</t>
  </si>
  <si>
    <t>Lože pod potrubí otevřený výkop z prohozeného výkopku</t>
  </si>
  <si>
    <t>Trubní vedení</t>
  </si>
  <si>
    <t>Potrubí z trub plastických a skleněných</t>
  </si>
  <si>
    <t>871313121</t>
  </si>
  <si>
    <t>Montáž kanalizačního potrubí z PVC těsněné gumovým kroužkem otevřený výkop sklon do 20 % DN 160</t>
  </si>
  <si>
    <t>-252116106</t>
  </si>
  <si>
    <t>286113120</t>
  </si>
  <si>
    <t>trubka kanalizace plastová KGEM-160x1000 mm SN4</t>
  </si>
  <si>
    <t>1871584485</t>
  </si>
  <si>
    <t>15,73*1,04 'Přepočtené koeficientem množství</t>
  </si>
  <si>
    <t>Ostatní konstrukce na trubním vedení</t>
  </si>
  <si>
    <t>894811113</t>
  </si>
  <si>
    <t>Revizní šachta z PVC systém RV typ přímý, DN 315/160 hl od 1360 do 1730 mm</t>
  </si>
  <si>
    <t>1417857751</t>
  </si>
  <si>
    <t>894811133</t>
  </si>
  <si>
    <t>Revizní šachta z PVC systém RV typ přímý, DN 400/160 tlak 12,5 t hl od 1360 do 1730 mm</t>
  </si>
  <si>
    <t>477306341</t>
  </si>
  <si>
    <t>894812001</t>
  </si>
  <si>
    <t>Revizní a čistící šachta z PP šachtové dno DN 400/150 přímý tok</t>
  </si>
  <si>
    <t>-1388560330</t>
  </si>
  <si>
    <t>894812052</t>
  </si>
  <si>
    <t xml:space="preserve">Revizní a čistící šachta z PP DN 400 poklop plastový s plastovým konusem  pro zatížení 1,5 t</t>
  </si>
  <si>
    <t>-1278335626</t>
  </si>
  <si>
    <t>894812111</t>
  </si>
  <si>
    <t>Revizní a čistící šachta z PP šachtové dno DN 315/150 přímý tok</t>
  </si>
  <si>
    <t>-1259995645</t>
  </si>
  <si>
    <t>894812156</t>
  </si>
  <si>
    <t>Revizní a čistící šachta z PP DN 315 poklop plastový pochůzí s rámem</t>
  </si>
  <si>
    <t>1053359976</t>
  </si>
  <si>
    <t>998276101</t>
  </si>
  <si>
    <t>Přesun hmot pro trubní vedení z trub z plastických hmot otevřený výkop</t>
  </si>
  <si>
    <t>-822485312</t>
  </si>
  <si>
    <t>721</t>
  </si>
  <si>
    <t>Vnitřní kanalizace</t>
  </si>
  <si>
    <t>721173401</t>
  </si>
  <si>
    <t>Potrubí kanalizační plastové svodné systém KG DN 110</t>
  </si>
  <si>
    <t>-185701217</t>
  </si>
  <si>
    <t>721173402</t>
  </si>
  <si>
    <t>Potrubí kanalizační plastové svodné systém KG DN 125</t>
  </si>
  <si>
    <t>1980171362</t>
  </si>
  <si>
    <t>721173704</t>
  </si>
  <si>
    <t>Potrubí kanalizační z PE odpadní DN 70</t>
  </si>
  <si>
    <t>-1926954612</t>
  </si>
  <si>
    <t>721173706</t>
  </si>
  <si>
    <t>Potrubí kanalizační z PE odpadní DN 100</t>
  </si>
  <si>
    <t>482953309</t>
  </si>
  <si>
    <t>721174043</t>
  </si>
  <si>
    <t>Potrubí kanalizační z PP připojovací systém HT DN 50</t>
  </si>
  <si>
    <t>-819340210</t>
  </si>
  <si>
    <t>721174045</t>
  </si>
  <si>
    <t>Potrubí kanalizační z PP připojovací systém HT DN 100</t>
  </si>
  <si>
    <t>308942741</t>
  </si>
  <si>
    <t>721194105</t>
  </si>
  <si>
    <t>Vyvedení a upevnění odpadních výpustek DN 50</t>
  </si>
  <si>
    <t>721194107</t>
  </si>
  <si>
    <t>Vyvedení a upevnění odpadních výpustek DN 70</t>
  </si>
  <si>
    <t>721194109</t>
  </si>
  <si>
    <t>Vyvedení a upevnění odpadních výpustek DN 100</t>
  </si>
  <si>
    <t>286116040</t>
  </si>
  <si>
    <t>čistící kus kanalizace plastové KGEA DN 110</t>
  </si>
  <si>
    <t>1644759098</t>
  </si>
  <si>
    <t>286160039</t>
  </si>
  <si>
    <t>čisticí kus, potrubí odpadní svislé D 75</t>
  </si>
  <si>
    <t>1485292956</t>
  </si>
  <si>
    <t>721211550</t>
  </si>
  <si>
    <t>Odvodňovací žlábek , lit. mříž l</t>
  </si>
  <si>
    <t>721211913</t>
  </si>
  <si>
    <t>Montáž vpustí podlahových DN 110</t>
  </si>
  <si>
    <t>-1406212527</t>
  </si>
  <si>
    <t>721273153</t>
  </si>
  <si>
    <t>Hlavice ventilační polypropylen PP DN 110</t>
  </si>
  <si>
    <t>947143104</t>
  </si>
  <si>
    <t>721223430R00</t>
  </si>
  <si>
    <t>Podlahový žlábek do sprchy</t>
  </si>
  <si>
    <t>721290123</t>
  </si>
  <si>
    <t>Zkouška těsnosti potrubí kanalizace kouřem do DN 300</t>
  </si>
  <si>
    <t>3,85+2,75+21,45+40,7+18,15+15,95+2,53</t>
  </si>
  <si>
    <t>721242115</t>
  </si>
  <si>
    <t>Lapač střešních splavenin z PP se zápachovou klapkou a lapacím košem DN 110</t>
  </si>
  <si>
    <t>721300922</t>
  </si>
  <si>
    <t>Pročištění svodů ležatých do DN 300</t>
  </si>
  <si>
    <t>721171809</t>
  </si>
  <si>
    <t>Demontáž potrubí z PVC do D 160</t>
  </si>
  <si>
    <t>479504946</t>
  </si>
  <si>
    <t>722</t>
  </si>
  <si>
    <t>Vnitřní vodovod</t>
  </si>
  <si>
    <t>722174002</t>
  </si>
  <si>
    <t>Potrubí vodovodní plastové PPR svar polyfuze PN 16 D 20 x 2,8 mm</t>
  </si>
  <si>
    <t>-1578067662</t>
  </si>
  <si>
    <t>722174003</t>
  </si>
  <si>
    <t>Potrubí vodovodní plastové PPR svar polyfuze PN 16 D 25 x 3,5 mm</t>
  </si>
  <si>
    <t>1389169288</t>
  </si>
  <si>
    <t>722174004</t>
  </si>
  <si>
    <t>Potrubí vodovodní plastové PPR svar polyfuze PN 16 D 32 x 4,4 mm</t>
  </si>
  <si>
    <t>1598261127</t>
  </si>
  <si>
    <t>722182001</t>
  </si>
  <si>
    <t>Montáž izolačních skruží na potrubí přímé DN 25</t>
  </si>
  <si>
    <t>722190402</t>
  </si>
  <si>
    <t>Vyvedení a upevnění výpustek DN 20</t>
  </si>
  <si>
    <t>722220111</t>
  </si>
  <si>
    <t>Nástěnky K 247,pro výtokový ventil G 1/2</t>
  </si>
  <si>
    <t>722220121</t>
  </si>
  <si>
    <t>Nástěnky K 247,pro baterii G 1/2</t>
  </si>
  <si>
    <t>pár</t>
  </si>
  <si>
    <t>55113526.A</t>
  </si>
  <si>
    <t>Kohout kulový R250D, PN 35 1" páčka</t>
  </si>
  <si>
    <t>55113525.A</t>
  </si>
  <si>
    <t>Kohout kulový R250D, PN 42 3/4" páčka</t>
  </si>
  <si>
    <t>55113524.A</t>
  </si>
  <si>
    <t>Vypouštěcí kohout kulový R250D, PN 42 1/2" páčka</t>
  </si>
  <si>
    <t>725810402R00</t>
  </si>
  <si>
    <t>Ventil rohový bez přípoj. trubičky TE 66 G 1/2</t>
  </si>
  <si>
    <t>722290226</t>
  </si>
  <si>
    <t>Zkouška tlaku potrubí závitového DN 50</t>
  </si>
  <si>
    <t>23,4+37,2+2</t>
  </si>
  <si>
    <t>722290234</t>
  </si>
  <si>
    <t>Proplach a dezinfekce vodovod.potrubí DN 80</t>
  </si>
  <si>
    <t>28377152.A</t>
  </si>
  <si>
    <t xml:space="preserve">Trubice izolační  20x20 mm</t>
  </si>
  <si>
    <t>28377152.B</t>
  </si>
  <si>
    <t xml:space="preserve">Trubice izolační  25x20 mm</t>
  </si>
  <si>
    <t>28377108</t>
  </si>
  <si>
    <t>Izolace potrubí 25x9 mm</t>
  </si>
  <si>
    <t>28377112</t>
  </si>
  <si>
    <t>Izolace potrubí 35x9 mm</t>
  </si>
  <si>
    <t>28377102</t>
  </si>
  <si>
    <t>Izolace potrubí 20 x 9 mm</t>
  </si>
  <si>
    <t>722130801R00</t>
  </si>
  <si>
    <t>Demontáž potrubí ocelových závitových DN 25</t>
  </si>
  <si>
    <t>725</t>
  </si>
  <si>
    <t>Zařizovací předměty</t>
  </si>
  <si>
    <t>725112171</t>
  </si>
  <si>
    <t>Kombi klozet s hlubokým splachováním odpad vodorovný</t>
  </si>
  <si>
    <t>985335996</t>
  </si>
  <si>
    <t>725121525</t>
  </si>
  <si>
    <t>Pisoárový záchodek automatický s radarovým senzorem</t>
  </si>
  <si>
    <t>-1405297729</t>
  </si>
  <si>
    <t>725211601</t>
  </si>
  <si>
    <t>Umyvadlo keramické připevněné na stěnu šrouby bílé bez krytu na sifon 500 mm</t>
  </si>
  <si>
    <t>-2138826908</t>
  </si>
  <si>
    <t>721212305RM1</t>
  </si>
  <si>
    <t>Vpusť se svislým odpadem DN 100</t>
  </si>
  <si>
    <t>721212305RM2</t>
  </si>
  <si>
    <t xml:space="preserve">Vpusť se svislým odpadem  DN 75</t>
  </si>
  <si>
    <t>721212305RM1.1</t>
  </si>
  <si>
    <t>Bezbariérový odvodňovací žlábek DN50</t>
  </si>
  <si>
    <t>725822611</t>
  </si>
  <si>
    <t>Baterie umyvadlové stojánkové pákové bez výpusti</t>
  </si>
  <si>
    <t>-1618428414</t>
  </si>
  <si>
    <t>725822631</t>
  </si>
  <si>
    <t>Baterie umyvadlové stojánkové klasické s otáčivým kulatým ústím a délkou ramínka 150 mm</t>
  </si>
  <si>
    <t>-352803254</t>
  </si>
  <si>
    <t>725841354</t>
  </si>
  <si>
    <t>Baterie sprchové automatické s termostatickým ventilem a sprchovou růžicí</t>
  </si>
  <si>
    <t>2024354525</t>
  </si>
  <si>
    <t>725861102</t>
  </si>
  <si>
    <t>Zápachová uzávěrka pro umyvadla DN 40</t>
  </si>
  <si>
    <t>-1638544062</t>
  </si>
  <si>
    <t>725861311</t>
  </si>
  <si>
    <t>Zápachová uzávěrka pro umyvadla DN 40 s přípojkou pro pračku nebo myčku</t>
  </si>
  <si>
    <t>1283536055</t>
  </si>
  <si>
    <t>725862103</t>
  </si>
  <si>
    <t>Zápachová uzávěrka pro dřezy DN 40/50</t>
  </si>
  <si>
    <t>401916241</t>
  </si>
  <si>
    <t>723</t>
  </si>
  <si>
    <t>Vnitřní plynovod</t>
  </si>
  <si>
    <t>723120805</t>
  </si>
  <si>
    <t>Demontáž potrubí ocelové závitové svařované do DN 50</t>
  </si>
  <si>
    <t>1954338460</t>
  </si>
  <si>
    <t>723150365R.00</t>
  </si>
  <si>
    <t>Chráničky D 38/2,6</t>
  </si>
  <si>
    <t>723164105R3</t>
  </si>
  <si>
    <t>Montáž potrubí z měděných trubek D 28 mm spoj lisovaný</t>
  </si>
  <si>
    <t>19632696</t>
  </si>
  <si>
    <t>Trubka měděná pro lisování 28x1,5 mm</t>
  </si>
  <si>
    <t>723164103R3</t>
  </si>
  <si>
    <t>Montáž potrubí z měděných trubek D 18 mm spoj lisovaný</t>
  </si>
  <si>
    <t>19632365</t>
  </si>
  <si>
    <t>Trubka měděná pro lisování 18x1 mm</t>
  </si>
  <si>
    <t>723190111R.00</t>
  </si>
  <si>
    <t>Přípoj plyn nerezová hadice G3/4x3/4 dl-40cm</t>
  </si>
  <si>
    <t>723220212R.00</t>
  </si>
  <si>
    <t>Šroubení přech G3/4FxD20 závit vni</t>
  </si>
  <si>
    <t>723231162R.00</t>
  </si>
  <si>
    <t>Kulový kohout vnitřní závit PN42-185°C G1/2 +koule DADO</t>
  </si>
  <si>
    <t>723231164R00</t>
  </si>
  <si>
    <t>Kulový kohout vnitřní závit PN42-185°C G1 +koule DADO</t>
  </si>
  <si>
    <t>HZS1301</t>
  </si>
  <si>
    <t>Hodinová zúčtovací sazba zedník</t>
  </si>
  <si>
    <t>966780136</t>
  </si>
  <si>
    <t>HZS1311</t>
  </si>
  <si>
    <t>Hodinová zúčtovací sazba omítkář</t>
  </si>
  <si>
    <t>1711817118</t>
  </si>
  <si>
    <t>HZS2491</t>
  </si>
  <si>
    <t>Hodinová zúčtovací sazba dělník zednických výpomocí</t>
  </si>
  <si>
    <t>-506390388</t>
  </si>
  <si>
    <t>HZS2492</t>
  </si>
  <si>
    <t>Hodinová zúčtovací sazba pomocný dělník PSV</t>
  </si>
  <si>
    <t>1045068721</t>
  </si>
  <si>
    <t xml:space="preserve">A.4 - ELEKTRO - HZ </t>
  </si>
  <si>
    <t>D1 - Elektromontáže</t>
  </si>
  <si>
    <t xml:space="preserve">    D2 - Silnoproudá elektroinstalace</t>
  </si>
  <si>
    <t xml:space="preserve">      D3 - TRUBKA TUHÁ PVC - NÍZKÁ MECHANICKÁ ODOLNOST</t>
  </si>
  <si>
    <t xml:space="preserve">      D4 - ELEKTROINSTALAČNÍ KRABICE, PROVEDENÍ NA OMÍTKU</t>
  </si>
  <si>
    <t xml:space="preserve">      D5 - ELEKTROINSTALAČNÍ KRABICE, PROVEDENÍ POD OMÍTKU</t>
  </si>
  <si>
    <t xml:space="preserve">      D6 - SPÍNAČ, PŘEPÍNAČ KOMPLETNÍ, IP20, PROVEDENÍ POD OMÍTKU</t>
  </si>
  <si>
    <t xml:space="preserve">      D7 - SPÍNAČ, PŘEPÍNAČ KOMPLETNÍ, IP44, PROVEDENÍ NA OMÍTKU</t>
  </si>
  <si>
    <t xml:space="preserve">      D8 - ZÁSUVKY 16A /230V , PROVEDENÍ POD OMÍTKU</t>
  </si>
  <si>
    <t xml:space="preserve">      D9 - ZÁSUVKA PRŮMYSLOVÁ, IP 44</t>
  </si>
  <si>
    <t xml:space="preserve">      D10 - ZÁSUVKA NN, VARIANT+ IP 44 (PLAST)</t>
  </si>
  <si>
    <t xml:space="preserve">      D11 - KABEL SILOVÝ,IZOLACE PVC</t>
  </si>
  <si>
    <t xml:space="preserve">      D12 - VODIČ JEDNOŽILOVÝ OHEBNÝ (CYA)</t>
  </si>
  <si>
    <t xml:space="preserve">      D13 - ZEMNÍCÍ SVORKA</t>
  </si>
  <si>
    <t xml:space="preserve">      D14 - EKVIPOTENCIONÁLNÍ SVORKOVNICE</t>
  </si>
  <si>
    <t xml:space="preserve">      D15 - SVÍTIDLA VČ. SVĚTELNÉHO ZDROJE A EKO POPLATKU</t>
  </si>
  <si>
    <t xml:space="preserve">      D16 - ROZVÁDĚČE</t>
  </si>
  <si>
    <t xml:space="preserve">      D17 - POJISTKOVÁ VLOŽKA</t>
  </si>
  <si>
    <t xml:space="preserve">      D18 - Ukončení vodičů izolovaných s označením a zapojením v rozváděči nebo na přístroji</t>
  </si>
  <si>
    <t xml:space="preserve">      D19 - Ukončení vodičů izolovaných s označením a zapojením do zařízení třetích stran (např. pohon žaluzie, </t>
  </si>
  <si>
    <t xml:space="preserve">      D20 - VYBOURANI OTVORU VE ZDIVU CIHELNEM DO PRUMERU 60mm</t>
  </si>
  <si>
    <t xml:space="preserve">      D21 - VYSEKANI KAPES VE ZDIVU CIHELNEM PRO KRABICE</t>
  </si>
  <si>
    <t xml:space="preserve">      D22 - VYSEKANI RYH VE ZDIVU CIHELNEM - HLOUBKA 30mm</t>
  </si>
  <si>
    <t xml:space="preserve">      D23 - VYSEKANI RYH VE ZDIVU CIHELNEM - HLOUBKA 50mm</t>
  </si>
  <si>
    <t xml:space="preserve">      D24 - HRUBA VYPLN RYH MALTOU</t>
  </si>
  <si>
    <t xml:space="preserve">      D26 - HODINOVE ZUCTOVACI SAZBY</t>
  </si>
  <si>
    <t xml:space="preserve">      D27 - KOORDINACE POSTUPU PRACI</t>
  </si>
  <si>
    <t xml:space="preserve">      D28 - Ekologická likvidace a odvoz na skládku</t>
  </si>
  <si>
    <t xml:space="preserve">    D32 - Hromosvod</t>
  </si>
  <si>
    <t xml:space="preserve">      D33 - JÍMACÍ VEDENÍ</t>
  </si>
  <si>
    <t xml:space="preserve">    D35 - UZEMNĚNÍ</t>
  </si>
  <si>
    <t xml:space="preserve">    D37 - Slaboproudé rozvody</t>
  </si>
  <si>
    <t xml:space="preserve">      D38 - Strukturovaná kabeláž</t>
  </si>
  <si>
    <t xml:space="preserve">        D39 - Datový rozváděč</t>
  </si>
  <si>
    <t xml:space="preserve">        D40 - Trubka PVC - velmi nízká mechanická odolnost 125N PVC - (EN)</t>
  </si>
  <si>
    <t xml:space="preserve">        D41 - Metalické kabely - cat. 3/5/6/7 - UTP/STP/SFTP</t>
  </si>
  <si>
    <t xml:space="preserve">        D42 - ZÁSUVKA 2xRJ45</t>
  </si>
  <si>
    <t xml:space="preserve">        D43 - KRABICE POD OMÍTKU</t>
  </si>
  <si>
    <t xml:space="preserve">        D22 - VYSEKANI RYH VE ZDIVU CIHELNEM - HLOUBKA 30mm</t>
  </si>
  <si>
    <t xml:space="preserve">        D45 - CIHELNEM PRO KRABICE</t>
  </si>
  <si>
    <t xml:space="preserve">        D24 - HRUBA VYPLN RYH MALTOU</t>
  </si>
  <si>
    <t xml:space="preserve">        D25 - JEMNÁ OMITKA RYH VE STENACH MALTOU</t>
  </si>
  <si>
    <t xml:space="preserve">        D26 - HODINOVE ZUCTOVACI SAZBY</t>
  </si>
  <si>
    <t xml:space="preserve">      D46 - Domácí telefony</t>
  </si>
  <si>
    <t xml:space="preserve">        D47 - PVC TRUBKY OHEBNÉ</t>
  </si>
  <si>
    <t xml:space="preserve">        D49 - IZOLACE PVC</t>
  </si>
  <si>
    <t xml:space="preserve">        D50 - Domácí dorozumívací digitální systém</t>
  </si>
  <si>
    <t xml:space="preserve">        D51 - ELEKTROINSTALAČNÍ KRABICE - POD OMÍTKU</t>
  </si>
  <si>
    <t xml:space="preserve">        D53 - CIHELNEM - HLOUBKA 30mm</t>
  </si>
  <si>
    <t xml:space="preserve">      D54 - STA</t>
  </si>
  <si>
    <t xml:space="preserve">        D55 - ZÁSUVKY TV+R+SAT</t>
  </si>
  <si>
    <t xml:space="preserve">        D56 - KOAXIÁLNÍ KABEL</t>
  </si>
  <si>
    <t xml:space="preserve">        D57 - Rozváděč RSTA</t>
  </si>
  <si>
    <t xml:space="preserve">        D58 - Anténa DBV-T</t>
  </si>
  <si>
    <t xml:space="preserve">    D60 - EZS</t>
  </si>
  <si>
    <t xml:space="preserve">      D61 - Hardware EZS</t>
  </si>
  <si>
    <t xml:space="preserve">      D62 - KABELY EZS</t>
  </si>
  <si>
    <t xml:space="preserve">      D63 - Trubka -  velmi nízká mechanická odolnost 125N PVC - (ČSN)</t>
  </si>
  <si>
    <t xml:space="preserve">      D25 - JEMNÁ OMITKA RYH VE STENACH MALTOU</t>
  </si>
  <si>
    <t xml:space="preserve">    D66 - Podružný materiál</t>
  </si>
  <si>
    <t>M - M</t>
  </si>
  <si>
    <t xml:space="preserve">    D70 - Přirážky</t>
  </si>
  <si>
    <t xml:space="preserve">    D71 - Parametry - pouze text</t>
  </si>
  <si>
    <t>D1</t>
  </si>
  <si>
    <t>Elektromontáže</t>
  </si>
  <si>
    <t>D2</t>
  </si>
  <si>
    <t>Silnoproudá elektroinstalace</t>
  </si>
  <si>
    <t>D3</t>
  </si>
  <si>
    <t>TRUBKA TUHÁ PVC - NÍZKÁ MECHANICKÁ ODOLNOST</t>
  </si>
  <si>
    <t>Pol61</t>
  </si>
  <si>
    <t xml:space="preserve">Trubka tuhá 320 N PVC,  vnější průměr 16mm, včetně příchytek, spojek a kolen</t>
  </si>
  <si>
    <t>D4</t>
  </si>
  <si>
    <t>ELEKTROINSTALAČNÍ KRABICE, PROVEDENÍ NA OMÍTKU</t>
  </si>
  <si>
    <t>Pol62</t>
  </si>
  <si>
    <t xml:space="preserve">ELEKTROINSTALAČNÍ  KRABICE PVC, PROVEDENÍ NA OMÍTKU, 95x95x50MM, REAKCE NA OHENA1-D,, IP 44, VČ. SVORKOVNICE A PRŮCHODEK.</t>
  </si>
  <si>
    <t>D5</t>
  </si>
  <si>
    <t>ELEKTROINSTALAČNÍ KRABICE, PROVEDENÍ POD OMÍTKU</t>
  </si>
  <si>
    <t>Pol1</t>
  </si>
  <si>
    <t>KRABICE PŘÍSTROJOVÁ, pr.70x45mm, PVC, reakce na ohen A1-D</t>
  </si>
  <si>
    <t>Pol2</t>
  </si>
  <si>
    <t>KRABICE ODBOČNÁ, pr.73,5x43mm, vičko, svorkovnice, PVC</t>
  </si>
  <si>
    <t>D6</t>
  </si>
  <si>
    <t>SPÍNAČ, PŘEPÍNAČ KOMPLETNÍ, IP20, PROVEDENÍ POD OMÍTKU</t>
  </si>
  <si>
    <t>Pol3</t>
  </si>
  <si>
    <t>Spínač jednopólový; řazení 1; 10A/230V; b. jasně bílá, kompletní vč. rámečku a krytu</t>
  </si>
  <si>
    <t>Pol63</t>
  </si>
  <si>
    <t>Přepínač střídavý; řazení 6+6; 10A/230V; b. jasně bílá, kompletní vč. rámečku a krytu</t>
  </si>
  <si>
    <t>Pol5</t>
  </si>
  <si>
    <t>Tlačítkový ovládač řaz.1/0, 10A/230V; b.jasně bílá, kompletní vč. rámečku a krytu</t>
  </si>
  <si>
    <t>Pol6</t>
  </si>
  <si>
    <t>Přípojka sporáková, se signalizační doutnavkou, zapuštěná montáž; řazení 3; b. bílá, 25A/400V</t>
  </si>
  <si>
    <t>D7</t>
  </si>
  <si>
    <t>SPÍNAČ, PŘEPÍNAČ KOMPLETNÍ, IP44, PROVEDENÍ NA OMÍTKU</t>
  </si>
  <si>
    <t>Pol64</t>
  </si>
  <si>
    <t>Spínač jednopólový; řazení 1; 10A/230V; kompletní provedení na omítku</t>
  </si>
  <si>
    <t>Pol65</t>
  </si>
  <si>
    <t>Přepínač střídavý IP 44, zapuštěná montáž; řazení 6; b. bílá, 10A/230V</t>
  </si>
  <si>
    <t>D8</t>
  </si>
  <si>
    <t>ZÁSUVKY 16A /230V , PROVEDENÍ POD OMÍTKU</t>
  </si>
  <si>
    <t>Pol7</t>
  </si>
  <si>
    <t>1V1 Zásuvka jednonásobná, 16A/230V v rámečku, barva bílá v provedoní pod omítku, s clonkami, IP20, s popisovým polem</t>
  </si>
  <si>
    <t>Pol8</t>
  </si>
  <si>
    <t>2V2 Dvojnásobná zásuvka, 16A/230V ve dvojnásobném rámečku, vodorovné provedení, barva bílá, v provedení pod omítku, s clonkami, IP20, s popisovým polem</t>
  </si>
  <si>
    <t>Pol9</t>
  </si>
  <si>
    <t>4V4P Čtyřnásovná zásuvka pro PC, 16A/230V ve čtyřnásobném rámečku, vodorovné provedení, barva béžová, v provedení pod omítku, s clonkami, IP20, s popisovým polem, s přepětovou ochranou tř.III</t>
  </si>
  <si>
    <t>D9</t>
  </si>
  <si>
    <t>ZÁSUVKA PRŮMYSLOVÁ, IP 44</t>
  </si>
  <si>
    <t>Pol66</t>
  </si>
  <si>
    <t>Zásuvka průmyslová, nástěnná montáž; řazení 3P+N+PE; b. IP 44, 16 A</t>
  </si>
  <si>
    <t>D10</t>
  </si>
  <si>
    <t>ZÁSUVKA NN, VARIANT+ IP 44 (PLAST)</t>
  </si>
  <si>
    <t>Pol67</t>
  </si>
  <si>
    <t>Zásuvka jednonásobná IP 44, s ochranným kolíkem, s víčkem; řazení 2P+PE; 16A/230V; b. bílá</t>
  </si>
  <si>
    <t>D11</t>
  </si>
  <si>
    <t>KABEL SILOVÝ,IZOLACE PVC</t>
  </si>
  <si>
    <t>Pol11</t>
  </si>
  <si>
    <t>CYKY-J 3x1.5 , pod omítkou</t>
  </si>
  <si>
    <t>Pol12</t>
  </si>
  <si>
    <t>CYKY-O 3x1.5 , pod omítkou</t>
  </si>
  <si>
    <t>Pol14</t>
  </si>
  <si>
    <t>CYKY-J 3x2.5 , pod omítkou</t>
  </si>
  <si>
    <t>Pol68</t>
  </si>
  <si>
    <t>CYKY-J 5x2.5 , pod omítkou</t>
  </si>
  <si>
    <t>Pol15</t>
  </si>
  <si>
    <t>CYKY-J 5x4 mm2 , pod omítkou</t>
  </si>
  <si>
    <t>Pol69</t>
  </si>
  <si>
    <t>CYKY-J 5x6 mm2 , pod omítkou</t>
  </si>
  <si>
    <t>Pol70</t>
  </si>
  <si>
    <t>CYKY-J 4x16 , pod omítkou</t>
  </si>
  <si>
    <t>Pol16</t>
  </si>
  <si>
    <t>JYTY 4x1 mm , volně</t>
  </si>
  <si>
    <t>D12</t>
  </si>
  <si>
    <t>VODIČ JEDNOŽILOVÝ OHEBNÝ (CYA)</t>
  </si>
  <si>
    <t>Pol17</t>
  </si>
  <si>
    <t xml:space="preserve">H07V-K 4   mm2 , pod omítkou</t>
  </si>
  <si>
    <t>Pol18</t>
  </si>
  <si>
    <t xml:space="preserve">H07V-K 6   mm2 , pod omítkou</t>
  </si>
  <si>
    <t>Pol71</t>
  </si>
  <si>
    <t xml:space="preserve">H07V-K 25  mm2 , volně</t>
  </si>
  <si>
    <t>D13</t>
  </si>
  <si>
    <t>ZEMNÍCÍ SVORKA</t>
  </si>
  <si>
    <t>Pol19</t>
  </si>
  <si>
    <t>ZSA16</t>
  </si>
  <si>
    <t>Pol20</t>
  </si>
  <si>
    <t>Cu pás.ZS16 Pásek uzemňovací Cu, 0.5m</t>
  </si>
  <si>
    <t>Pol21</t>
  </si>
  <si>
    <t>ZS4</t>
  </si>
  <si>
    <t>D14</t>
  </si>
  <si>
    <t>EKVIPOTENCIONÁLNÍ SVORKOVNICE</t>
  </si>
  <si>
    <t>Pol72</t>
  </si>
  <si>
    <t>Potenciálová přípojnice měděná, 15ks šroub M10 s maticí, 520 x 40 x 5 mm</t>
  </si>
  <si>
    <t>D15</t>
  </si>
  <si>
    <t>SVÍTIDLA VČ. SVĚTELNÉHO ZDROJE A EKO POPLATKU</t>
  </si>
  <si>
    <t>Pol73</t>
  </si>
  <si>
    <t xml:space="preserve">A -  Průmyslové LED svítidlo ve vysokém krytí IP65, elektronický předřadník se stálým výstupem. Třída ochrany I. Těleso: polykarbonát v barvě světlešedá. Difuzor: polykarbonát s lineárními prizmaty. Dodáváno s LED zdroji v barvě 4000K.Světelný tok: 4520lm</t>
  </si>
  <si>
    <t>Pol22</t>
  </si>
  <si>
    <t xml:space="preserve">B -  Kulaté přisazené svítidlo se sestavou 1000 lm LED. Elektronický předřadník, se stálým výstupem. Krytí IP54. Dodáváno s LED zdroji v barvě 4000K. 17W, 56lm/W.</t>
  </si>
  <si>
    <t>Pol74</t>
  </si>
  <si>
    <t xml:space="preserve">C -  Štíhlé LED svítidlo s montáží typu přisazená montáž. Elektronický předřadník se stálým výstupem. Elektrická Třída ochrany I, krytí IP44. Těleso: galvanizovaná ocel v barvě bílá. Koncové kryty: plast v barvě bílá. Difuzor: matný akrylát. Dodáváno s LE</t>
  </si>
  <si>
    <t>Pol75</t>
  </si>
  <si>
    <t xml:space="preserve">N1 -  Jednostranné nouzové LED svítidlo, s vlastním zdrojem pro 1 hodinový nouzový provoz, nástěnné s piktogramem, 220/240V/4.5W. Světelný výkon: 11lm/W, světelný tok 49lm,  5733K - Piktogram - šipka</t>
  </si>
  <si>
    <t>Pol76</t>
  </si>
  <si>
    <t xml:space="preserve">N2 -  Antipanické nouzové LED svítidlo pro osvětlení volného prostoru, vč. dodávky baterie pro 1 hodinové nouzové osvětlení, přisazené,  220/240V. Celkový příkon: 4,0W, světelný tok: 158lm, světelný výkon: 40lm/W, rozměry: 146x146x37mm, hmotnost 0.65kg.</t>
  </si>
  <si>
    <t>Pol77</t>
  </si>
  <si>
    <t xml:space="preserve">N3 -  Nouzové LED svítidlo pro osvětlení volného prostoru, vč. dodávky baterie pro 1 hodinové nouzové osvětlení, přisazené,  220/240V. Celkový příkon: 2,6W, rozměry: 350x100x80mm, hmotnost 0.78kg.</t>
  </si>
  <si>
    <t>D16</t>
  </si>
  <si>
    <t>ROZVÁDĚČE</t>
  </si>
  <si>
    <t>Pol78</t>
  </si>
  <si>
    <t>Rozváděč RE - kompletní, vč. přístrojů a vydrátování dle PD</t>
  </si>
  <si>
    <t>D17</t>
  </si>
  <si>
    <t>POJISTKOVÁ VLOŽKA</t>
  </si>
  <si>
    <t>Pol79</t>
  </si>
  <si>
    <t>PNA000 50A gG Pojistková vložka</t>
  </si>
  <si>
    <t>Ks</t>
  </si>
  <si>
    <t>D18</t>
  </si>
  <si>
    <t>Ukončení vodičů izolovaných s označením a zapojením v rozváděči nebo na přístroji</t>
  </si>
  <si>
    <t>Pol24</t>
  </si>
  <si>
    <t>do 2,5 mm2</t>
  </si>
  <si>
    <t>Pol25</t>
  </si>
  <si>
    <t>6 mm2</t>
  </si>
  <si>
    <t>Pol80</t>
  </si>
  <si>
    <t>10 mm2</t>
  </si>
  <si>
    <t>Pol81</t>
  </si>
  <si>
    <t>25 mm2</t>
  </si>
  <si>
    <t>D19</t>
  </si>
  <si>
    <t xml:space="preserve">Ukončení vodičů izolovaných s označením a zapojením do zařízení třetích stran (např. pohon žaluzie, </t>
  </si>
  <si>
    <t>D20</t>
  </si>
  <si>
    <t>VYBOURANI OTVORU VE ZDIVU CIHELNEM DO PRUMERU 60mm</t>
  </si>
  <si>
    <t>Pol26</t>
  </si>
  <si>
    <t>Stena do 300mm</t>
  </si>
  <si>
    <t>Pol27</t>
  </si>
  <si>
    <t>Stena do 150mm</t>
  </si>
  <si>
    <t>D21</t>
  </si>
  <si>
    <t>VYSEKANI KAPES VE ZDIVU CIHELNEM PRO KRABICE</t>
  </si>
  <si>
    <t>Pol28</t>
  </si>
  <si>
    <t>50x50x50 mm</t>
  </si>
  <si>
    <t>D22</t>
  </si>
  <si>
    <t>VYSEKANI RYH VE ZDIVU CIHELNEM - HLOUBKA 30mm</t>
  </si>
  <si>
    <t>Pol29</t>
  </si>
  <si>
    <t>Sire 30 mm</t>
  </si>
  <si>
    <t>Pol30</t>
  </si>
  <si>
    <t>Sire 70 mm</t>
  </si>
  <si>
    <t>D23</t>
  </si>
  <si>
    <t>VYSEKANI RYH VE ZDIVU CIHELNEM - HLOUBKA 50mm</t>
  </si>
  <si>
    <t>Pol31</t>
  </si>
  <si>
    <t>Pol32</t>
  </si>
  <si>
    <t>Sire 100 mm</t>
  </si>
  <si>
    <t>D24</t>
  </si>
  <si>
    <t>HRUBA VYPLN RYH MALTOU</t>
  </si>
  <si>
    <t>Pol33</t>
  </si>
  <si>
    <t>Jakekoliv sire</t>
  </si>
  <si>
    <t>Pol34</t>
  </si>
  <si>
    <t>Oprava rohů stěn</t>
  </si>
  <si>
    <t>Pol35</t>
  </si>
  <si>
    <t>Dozdívka otvorů po demontáží svítidel</t>
  </si>
  <si>
    <t>Pol36</t>
  </si>
  <si>
    <t>Dozdívka otvorů okolo nového rozváděče</t>
  </si>
  <si>
    <t>D26</t>
  </si>
  <si>
    <t>HODINOVE ZUCTOVACI SAZBY</t>
  </si>
  <si>
    <t>Pol40</t>
  </si>
  <si>
    <t>Uprava stavajiciho zarizeni</t>
  </si>
  <si>
    <t>Pol41</t>
  </si>
  <si>
    <t>Zabezpečeni pracoviště</t>
  </si>
  <si>
    <t>Pol42</t>
  </si>
  <si>
    <t>Nepředvídatelné práce</t>
  </si>
  <si>
    <t>Pol43</t>
  </si>
  <si>
    <t>Napojeni na stavajici zarizeni</t>
  </si>
  <si>
    <t>Pol44</t>
  </si>
  <si>
    <t>Demontáž stávající elektroinstalace</t>
  </si>
  <si>
    <t>D27</t>
  </si>
  <si>
    <t>KOORDINACE POSTUPU PRACI</t>
  </si>
  <si>
    <t>Pol45</t>
  </si>
  <si>
    <t>S ostatnimi profesemi</t>
  </si>
  <si>
    <t>D28</t>
  </si>
  <si>
    <t>Ekologická likvidace a odvoz na skládku</t>
  </si>
  <si>
    <t>Pol82</t>
  </si>
  <si>
    <t>Likvidace demontovaného materiálu cca 12m3</t>
  </si>
  <si>
    <t>set</t>
  </si>
  <si>
    <t>D32</t>
  </si>
  <si>
    <t>Hromosvod</t>
  </si>
  <si>
    <t>D33</t>
  </si>
  <si>
    <t>JÍMACÍ VEDENÍ</t>
  </si>
  <si>
    <t>Pol83</t>
  </si>
  <si>
    <t xml:space="preserve">Jímací vedení na ploché střeše, materiál AlMgSi prům. 8mm  dle ČSN EN 602305-1 až 4.Včetně: podpěry jímacího vedení na ploché střechy  s mrazuvzdornou betonovou výplní, kryt držáku umělá hmota, odpovídající povětrnostním podmínkám, barva černá, fixace pro</t>
  </si>
  <si>
    <t>Pol84</t>
  </si>
  <si>
    <t xml:space="preserve">Jímací vedení provedené drátem AlMgSi d=8, přichycené každý 1m k oplechování atiky svorkou, včetně nákladů na spojovací a připojovací  svorky a prodloužené jímací vedení (délka 0,7metru nad atiku - prodloužení jímací vedení s roztečí 5 metrů po obvodu obj</t>
  </si>
  <si>
    <t>Pol85</t>
  </si>
  <si>
    <t xml:space="preserve">Jímací tyč délky l=2,5m, materiál AlMgSi dle ČSN EN 62 305  včetně: včetně systému podstavců;  svorek třídy H (100kA);  kotvení pomocí izolovaných tyčí k chráněné konstrukci  vhodné pro vysoké zatížení větrem.</t>
  </si>
  <si>
    <t>Pol86</t>
  </si>
  <si>
    <t xml:space="preserve">Napojení na kovové části stavby - střecha  plošiny, trubní rozvody, žebříky, ocelové schodiště atd. - s následujícím materiálem:  pouto trubky  z AlMgSi;  vedení AlMgSi ?8 (5m/ks), včetně svorky spojovací AlMgSi;  připojovací svorka AlMgSi</t>
  </si>
  <si>
    <t>Pol87</t>
  </si>
  <si>
    <t xml:space="preserve">Svod jímacího vedení provedený drátem AlMgSi d=8mm vedeného na povrchu fasády, tloušťka izolace 140mm. Materiál jmacího vedení AlMgSi prům. 8mm  dle ČSN EN 602305-1 až 4. Včetně nákladů na:  přichycení vedení každý 1m pomocí podpěry kotvené do nosné konst</t>
  </si>
  <si>
    <t>Pol88</t>
  </si>
  <si>
    <t xml:space="preserve">Svod jímacího vedení provedený drátem AlMgSi d=8mm vedeného na povrchu fasády. Materiál jmacího vedení AlMgSi prům. 8mm  dle ČSN EN 602305-1 až 4. Včetně nákladů na:  přichycení vedení každý 1m pomocí podpěry kotvené do nosné konstrukce objektu.</t>
  </si>
  <si>
    <t>Pol89</t>
  </si>
  <si>
    <t>Ukončení svodu a napojení na vývod od uzemnění - zkušební svorka, číselné označení, 1x ochranná trubka, 2x držák jímače a ochranné trubky</t>
  </si>
  <si>
    <t>D35</t>
  </si>
  <si>
    <t>UZEMNĚNÍ</t>
  </si>
  <si>
    <t>Pol90</t>
  </si>
  <si>
    <t xml:space="preserve">Strojený kruhový zemnič, pásek FeZn 30x4mm, uložený v zemi min.0,6m pod povrchem a 0,5m od základů objektu, včetně výkopových prací, 4. třída těžitelnosti, včetně nákladů na spoje - sváry (min. 100mm2) nebo propojovací svorky, dilatační díly, antikorozní </t>
  </si>
  <si>
    <t>Pol91</t>
  </si>
  <si>
    <t xml:space="preserve">Vývod uzemnění A - propojení uzemnění a svodů hromosvodu - provedeno drátem z korozivzdorné oceli V4A průměru 10mm. Délka  L=4m, včetně spojovacích svorek.</t>
  </si>
  <si>
    <t>Pol92</t>
  </si>
  <si>
    <t>Ekvipotenciální PAS přípojnice pro připojení rozváděčů a potrubí, 10 svorek pro kabely o průřezu 2,5 až 95mm2 nebo dráty o průměru 10mm, 1 svorka pro pásek FI 30x4mm.</t>
  </si>
  <si>
    <t>D37</t>
  </si>
  <si>
    <t>Slaboproudé rozvody</t>
  </si>
  <si>
    <t>D38</t>
  </si>
  <si>
    <t>Strukturovaná kabeláž</t>
  </si>
  <si>
    <t>D39</t>
  </si>
  <si>
    <t>Datový rozváděč</t>
  </si>
  <si>
    <t>Pol93</t>
  </si>
  <si>
    <t xml:space="preserve">Datový rozváděč 19", nástěnný  kompletní, včetně patch panelů, zdroje, vyvazovacích lišt, switch dle požadavku investora atd.</t>
  </si>
  <si>
    <t>D40</t>
  </si>
  <si>
    <t>Trubka PVC - velmi nízká mechanická odolnost 125N PVC - (EN)</t>
  </si>
  <si>
    <t>Pol94</t>
  </si>
  <si>
    <t xml:space="preserve">PR.16 TRUBKA OHEBNÁ -  125N</t>
  </si>
  <si>
    <t>Pol95</t>
  </si>
  <si>
    <t>pr. 25 TRUBKA OHEBNÁ - 125N</t>
  </si>
  <si>
    <t>D41</t>
  </si>
  <si>
    <t>Metalické kabely - cat. 3/5/6/7 - UTP/STP/SFTP</t>
  </si>
  <si>
    <t>Pol51</t>
  </si>
  <si>
    <t>UTP kabel cat. 5e, 4-pár , vnitřní</t>
  </si>
  <si>
    <t>D42</t>
  </si>
  <si>
    <t>ZÁSUVKA 2xRJ45</t>
  </si>
  <si>
    <t>Pol52</t>
  </si>
  <si>
    <t>Datová zásuvka 2x RJ45, cat5e, vč. krytky</t>
  </si>
  <si>
    <t>D43</t>
  </si>
  <si>
    <t>KRABICE POD OMÍTKU</t>
  </si>
  <si>
    <t>Pol53</t>
  </si>
  <si>
    <t>Pol54</t>
  </si>
  <si>
    <t>D45</t>
  </si>
  <si>
    <t>CIHELNEM PRO KRABICE</t>
  </si>
  <si>
    <t>D25</t>
  </si>
  <si>
    <t>JEMNÁ OMITKA RYH VE STENACH MALTOU</t>
  </si>
  <si>
    <t>Pol37</t>
  </si>
  <si>
    <t>Sire do 150 mm</t>
  </si>
  <si>
    <t>Pol96</t>
  </si>
  <si>
    <t>Demontáž stavajícího zařízení a ekologická likvidace odpadu (cca 1m3)</t>
  </si>
  <si>
    <t>D46</t>
  </si>
  <si>
    <t>Domácí telefony</t>
  </si>
  <si>
    <t>D47</t>
  </si>
  <si>
    <t>PVC TRUBKY OHEBNÉ</t>
  </si>
  <si>
    <t>Pol56</t>
  </si>
  <si>
    <t>PR.16 TRUBKA OHEBNÁ - 125N</t>
  </si>
  <si>
    <t>Pol57</t>
  </si>
  <si>
    <t>PR.13 TRUBKA OHEBNÁ - 125N</t>
  </si>
  <si>
    <t>Pol59</t>
  </si>
  <si>
    <t>Pol97</t>
  </si>
  <si>
    <t>KRABICE ODBOČNÁ pr. 68 s víčkem</t>
  </si>
  <si>
    <t>D49</t>
  </si>
  <si>
    <t>IZOLACE PVC</t>
  </si>
  <si>
    <t>Pol98</t>
  </si>
  <si>
    <t>SYKY 5x2x0,5 mm, volně</t>
  </si>
  <si>
    <t>Pol99</t>
  </si>
  <si>
    <t>SYKY 1x2x0,5 mm, volně</t>
  </si>
  <si>
    <t>D50</t>
  </si>
  <si>
    <t>Domácí dorozumívací digitální systém</t>
  </si>
  <si>
    <t>Pol100</t>
  </si>
  <si>
    <t>Elektrický vrátný pro dva účastníky se stříškou</t>
  </si>
  <si>
    <t>Pol101</t>
  </si>
  <si>
    <t>Domácí telefon , nástěnný</t>
  </si>
  <si>
    <t>Pol102</t>
  </si>
  <si>
    <t>Elektrický zámek</t>
  </si>
  <si>
    <t>Pol103</t>
  </si>
  <si>
    <t>Napájecí zdroj</t>
  </si>
  <si>
    <t>D51</t>
  </si>
  <si>
    <t>ELEKTROINSTALAČNÍ KRABICE - POD OMÍTKU</t>
  </si>
  <si>
    <t>Pol104</t>
  </si>
  <si>
    <t>KT 250/1 SKŘÍŇ ROZVODNÁ ŠEDÁ - POD OMÍTKU s DIN lištou pro instalaci SN4 FP 672 46</t>
  </si>
  <si>
    <t>D53</t>
  </si>
  <si>
    <t>CIHELNEM - HLOUBKA 30mm</t>
  </si>
  <si>
    <t>Pol105</t>
  </si>
  <si>
    <t>Pol106</t>
  </si>
  <si>
    <t>Pol107</t>
  </si>
  <si>
    <t>Demontaz stavajiciho zarizeni a ekologická likvidace odpadu, cca 2m3</t>
  </si>
  <si>
    <t>D54</t>
  </si>
  <si>
    <t>Pol108</t>
  </si>
  <si>
    <t>Pol109</t>
  </si>
  <si>
    <t>Pol110</t>
  </si>
  <si>
    <t>PR. 23 TRUBKA OHEBNÁ - 125N</t>
  </si>
  <si>
    <t>D55</t>
  </si>
  <si>
    <t>ZÁSUVKY TV+R+SAT</t>
  </si>
  <si>
    <t>Pol58</t>
  </si>
  <si>
    <t>Zásuvka TV+R+SAT, koncová, kompletní, vč. krytky</t>
  </si>
  <si>
    <t>D56</t>
  </si>
  <si>
    <t>KOAXIÁLNÍ KABEL</t>
  </si>
  <si>
    <t>Pol60</t>
  </si>
  <si>
    <t xml:space="preserve">Koaxiální kabel Cu měděné jádro (75ohm), vnitřní, 53pF/m,  pr.7mm, PVC, , volně</t>
  </si>
  <si>
    <t>D57</t>
  </si>
  <si>
    <t>Rozváděč RSTA</t>
  </si>
  <si>
    <t>Pol111</t>
  </si>
  <si>
    <t xml:space="preserve">Rozváděč STA 600x600x250mm  kompletní vč. rozbočovačů, zesilovačů, modulátorů, měničů a flitrů pro příjem signálu DBV-T</t>
  </si>
  <si>
    <t>D58</t>
  </si>
  <si>
    <t>Anténa DBV-T</t>
  </si>
  <si>
    <t>Pol112</t>
  </si>
  <si>
    <t xml:space="preserve">Anténa pro příjem signálu DBV-T,  kompletní, včetně třmenů uchycení, typ bude určen dle měření signálu DBV-T</t>
  </si>
  <si>
    <t>D60</t>
  </si>
  <si>
    <t>EZS</t>
  </si>
  <si>
    <t>D61</t>
  </si>
  <si>
    <t>Hardware EZS</t>
  </si>
  <si>
    <t>Pol113</t>
  </si>
  <si>
    <t>Ústředna EZS, možnost připojení sběrnicových čidel, 192 zón, 8 podsystémů, contact ID,</t>
  </si>
  <si>
    <t>Pol114</t>
  </si>
  <si>
    <t>Kryt C-390 vč. trafa 12V/40VA</t>
  </si>
  <si>
    <t>Pol115</t>
  </si>
  <si>
    <t>Akumulátor 12V/18Ah</t>
  </si>
  <si>
    <t>Pol116</t>
  </si>
  <si>
    <t>LCD klávesnice, integrovaná čtečka čipů</t>
  </si>
  <si>
    <t>Pol117</t>
  </si>
  <si>
    <t>GSM modul (SMS + ring 6x In) - GSM Komunikátor na mobil</t>
  </si>
  <si>
    <t>Pol118</t>
  </si>
  <si>
    <t>Exterierová siréna, 105 dB, vč. aku 12V/1,2Ah</t>
  </si>
  <si>
    <t>Pol119</t>
  </si>
  <si>
    <t>Magnetický kontakt, se svorkovnicí, stupeň 2</t>
  </si>
  <si>
    <t>Pol120</t>
  </si>
  <si>
    <t>PIR sběrnicové čidlo, montáž na zeď, dosah 12m, stupeň 2</t>
  </si>
  <si>
    <t>Pol121</t>
  </si>
  <si>
    <t>Magnetický kontakt vratový, stupeň 2</t>
  </si>
  <si>
    <t>Pol122</t>
  </si>
  <si>
    <t>Rozbočovací krabice, stupeň 21, tamper, 8 svorek</t>
  </si>
  <si>
    <t>Pol123</t>
  </si>
  <si>
    <t>Přepěťová ochrana sběrnice EZS</t>
  </si>
  <si>
    <t>Pol124</t>
  </si>
  <si>
    <t>Čipy k ovládání EZS</t>
  </si>
  <si>
    <t>D62</t>
  </si>
  <si>
    <t>KABELY EZS</t>
  </si>
  <si>
    <t>Pol125</t>
  </si>
  <si>
    <t>SYKFY 2x2x0,5</t>
  </si>
  <si>
    <t>Pol126</t>
  </si>
  <si>
    <t>CYKY-J 3x1,5</t>
  </si>
  <si>
    <t>D63</t>
  </si>
  <si>
    <t xml:space="preserve">Trubka -  velmi nízká mechanická odolnost 125N PVC - (ČSN)</t>
  </si>
  <si>
    <t>Pol127</t>
  </si>
  <si>
    <t>pr.16 TRUBKA OHEBNÁ</t>
  </si>
  <si>
    <t>Pol128</t>
  </si>
  <si>
    <t>pr. 23 TRUBKA OHEBNÁ</t>
  </si>
  <si>
    <t>Pol129</t>
  </si>
  <si>
    <t>pr. 29 TRUBKA OHEBNÁ</t>
  </si>
  <si>
    <t>Pol130</t>
  </si>
  <si>
    <t>Pol131</t>
  </si>
  <si>
    <t>Zkusebni provoz</t>
  </si>
  <si>
    <t>Pol132</t>
  </si>
  <si>
    <t>Oživení systému</t>
  </si>
  <si>
    <t>D66</t>
  </si>
  <si>
    <t>Podružný materiál</t>
  </si>
  <si>
    <t>PM</t>
  </si>
  <si>
    <t xml:space="preserve">Podružný materiál </t>
  </si>
  <si>
    <t>1419733578</t>
  </si>
  <si>
    <t>D70</t>
  </si>
  <si>
    <t>Přirážky</t>
  </si>
  <si>
    <t>P1</t>
  </si>
  <si>
    <t xml:space="preserve">Doprava dodávek </t>
  </si>
  <si>
    <t>1155108999</t>
  </si>
  <si>
    <t>P2</t>
  </si>
  <si>
    <t xml:space="preserve">Přesun dodávek </t>
  </si>
  <si>
    <t>1771922952</t>
  </si>
  <si>
    <t>P3</t>
  </si>
  <si>
    <t xml:space="preserve">PPV  </t>
  </si>
  <si>
    <t>-603722235</t>
  </si>
  <si>
    <t>P4</t>
  </si>
  <si>
    <t>Kompletační činnost</t>
  </si>
  <si>
    <t>-904275008</t>
  </si>
  <si>
    <t>D71</t>
  </si>
  <si>
    <t>Parametry - pouze text</t>
  </si>
  <si>
    <t>-1180281244</t>
  </si>
  <si>
    <t>A.5 - VZT - HZ</t>
  </si>
  <si>
    <t>Úroveň 3:</t>
  </si>
  <si>
    <t>A.5.0 - VZT - přirážky + standardy</t>
  </si>
  <si>
    <t>VZT - VZT</t>
  </si>
  <si>
    <t xml:space="preserve">    P - Přirážky</t>
  </si>
  <si>
    <t xml:space="preserve">      S - Standardy - pouze text</t>
  </si>
  <si>
    <t>VZT</t>
  </si>
  <si>
    <t>06</t>
  </si>
  <si>
    <t>Doprava - 3.6% z dodávky zařízení</t>
  </si>
  <si>
    <t>983690660</t>
  </si>
  <si>
    <t>07</t>
  </si>
  <si>
    <t>-1959240283</t>
  </si>
  <si>
    <t>08</t>
  </si>
  <si>
    <t>Lešení a jeřábová technika</t>
  </si>
  <si>
    <t>-1590494427</t>
  </si>
  <si>
    <t>09</t>
  </si>
  <si>
    <t>Komplexní vyzkoušení zařízení, oživení a vyregulování zařízení</t>
  </si>
  <si>
    <t>234561520</t>
  </si>
  <si>
    <t>Vypracování protokolu o proměření a vyregulování</t>
  </si>
  <si>
    <t>-915344292</t>
  </si>
  <si>
    <t>Zaškolení obsluhy</t>
  </si>
  <si>
    <t>321927911</t>
  </si>
  <si>
    <t>Vypracování provozních předpisů</t>
  </si>
  <si>
    <t>1955402234</t>
  </si>
  <si>
    <t>Projektová dokumentace skutečného provedení</t>
  </si>
  <si>
    <t>2065271563</t>
  </si>
  <si>
    <t>Nepředvídané práce</t>
  </si>
  <si>
    <t>1191351183</t>
  </si>
  <si>
    <t>Ostatní položky neuvedené výše</t>
  </si>
  <si>
    <t>210403878</t>
  </si>
  <si>
    <t>S</t>
  </si>
  <si>
    <t>Standardy - pouze text</t>
  </si>
  <si>
    <t>S1</t>
  </si>
  <si>
    <t>Standardy - poznámky + upozornění</t>
  </si>
  <si>
    <t>-818442740</t>
  </si>
  <si>
    <t>A.5.1 - VZT - HZ_3</t>
  </si>
  <si>
    <t>D1 - ZAŘÍZENÍ Č.3 – VĚTRÁNÍ HYGIENICKÉHO ZÁZEMÍ PROVOZNÍCH PROSTOR V 3.NP</t>
  </si>
  <si>
    <t xml:space="preserve">    Montáž - Montáž</t>
  </si>
  <si>
    <t xml:space="preserve">    Dodávka - Dodávka</t>
  </si>
  <si>
    <t>ZAŘÍZENÍ Č.3 – VĚTRÁNÍ HYGIENICKÉHO ZÁZEMÍ PROVOZNÍCH PROSTOR V 3.NP</t>
  </si>
  <si>
    <t>Montáž</t>
  </si>
  <si>
    <t>3.1</t>
  </si>
  <si>
    <t>Nástěnný / radiální ventilátor pro odvod vzduchu, tiché "silent" provedení, DN125, V=80m3/h/80Pa, Pi=50W/230V, včetně zpětné / těsné klapky</t>
  </si>
  <si>
    <t>3.2</t>
  </si>
  <si>
    <t>Protidešťová / samočinná (přetlaková) žaluzie DN125, se sítem, barevné provedení RAL upřesnit při montáži</t>
  </si>
  <si>
    <t>-</t>
  </si>
  <si>
    <t>Potrubí kruhové z pozink. plechu sk.I, včetně tvarovek 0%, do DN125mm</t>
  </si>
  <si>
    <t>bm</t>
  </si>
  <si>
    <t>-.1</t>
  </si>
  <si>
    <t>Termoakustická izolace - minerální vata tl. 40mm+Al polep</t>
  </si>
  <si>
    <t>-.2</t>
  </si>
  <si>
    <t>Montážní, kotvící a spojovací materiál</t>
  </si>
  <si>
    <t>Dodávka</t>
  </si>
  <si>
    <t>3.1-D</t>
  </si>
  <si>
    <t>636276182</t>
  </si>
  <si>
    <t>3.2-D</t>
  </si>
  <si>
    <t>169233123</t>
  </si>
  <si>
    <t>-D</t>
  </si>
  <si>
    <t>520613557</t>
  </si>
  <si>
    <t>-.1-D</t>
  </si>
  <si>
    <t>-2052310161</t>
  </si>
  <si>
    <t>-.2-D</t>
  </si>
  <si>
    <t>789906225</t>
  </si>
  <si>
    <t>A.5.2 - VZT - HZ_4</t>
  </si>
  <si>
    <t>D1 - ZAŘÍZENÍ Č.4 – ODSÁVÁNÍ VÝFUKOVÝCH ZPLODIN V GARÁŽI V 1.NP</t>
  </si>
  <si>
    <t>ZAŘÍZENÍ Č.4 – ODSÁVÁNÍ VÝFUKOVÝCH ZPLODIN V GARÁŽI V 1.NP</t>
  </si>
  <si>
    <t>4.1</t>
  </si>
  <si>
    <t>Radiální ventilátor pro odvod výfukových plynů, vnitřní provedení, velikosti 315, Vo=1540m3/h-900Pa, 1.1kW-3x400V, včetně nástěnné konzole a silentbloků, 2x pružná mnažeta (vstup/výstup), frekvenční mnič s nástěnným ovladačem pro regulaci výkonu, kompletn</t>
  </si>
  <si>
    <t>4.2</t>
  </si>
  <si>
    <t>Regulační / uzavírací klapka 630x800, těsná, se servopohonem 230V (otevírání / zavírání spřaženo s chodem z.č.1.1)</t>
  </si>
  <si>
    <t>4.3</t>
  </si>
  <si>
    <t>Tlumič hluku do kruhového potrubí DN250, L=600, plášť tlumiče z galvanizovaného plechu</t>
  </si>
  <si>
    <t>4.4</t>
  </si>
  <si>
    <t>Tlumič hluku do kruhového potrubí DN250, L=900, plášť tlumiče z galvanizovaného plechu</t>
  </si>
  <si>
    <t>4.5</t>
  </si>
  <si>
    <t>Protidešťová žaluzie 630x800, se sítem, barevné provedení RAL upřesnit při montáži</t>
  </si>
  <si>
    <t>4.6</t>
  </si>
  <si>
    <t>Výfukový prvek - sešikmený kus DN315 45°, se sítem, barevné provedení RAL upřesnit při montáži</t>
  </si>
  <si>
    <t>4.7</t>
  </si>
  <si>
    <t>Zpětná klapka do kruhového potrubí DN250, těsná</t>
  </si>
  <si>
    <t>4.8</t>
  </si>
  <si>
    <t>Vyústka do kruhového potrubí DN250, velikosti 725x85, s regulací R1, jednořadá, barevné provedení pozink</t>
  </si>
  <si>
    <t>4.9</t>
  </si>
  <si>
    <t>Sací prvek - sešikmený kus DN160 45°, se sítem, barevné provedení pozink</t>
  </si>
  <si>
    <t>4.10</t>
  </si>
  <si>
    <t>Krycí mřížka (síto) 630xx800 - barevné provedení pozink</t>
  </si>
  <si>
    <t>Regulační klapka do kruhového potrubí DN160, ruční ovládání</t>
  </si>
  <si>
    <t>Potrubí 4-hranné, včetně tvarovek 60%, do obvodu 2860mm</t>
  </si>
  <si>
    <t>Potrubí kruhové z pozink. plechu sk.I, včetně tvarovek 60%, do DN315mm</t>
  </si>
  <si>
    <t>-.3</t>
  </si>
  <si>
    <t>Termoakustická izolace - minerální vata tl. 80mm+Al polep</t>
  </si>
  <si>
    <t>-.4</t>
  </si>
  <si>
    <t>4.1-D</t>
  </si>
  <si>
    <t>2128385155</t>
  </si>
  <si>
    <t>4.2-D</t>
  </si>
  <si>
    <t>1018348559</t>
  </si>
  <si>
    <t>4.3-D</t>
  </si>
  <si>
    <t>-1664701743</t>
  </si>
  <si>
    <t>4.4-D</t>
  </si>
  <si>
    <t>-340782354</t>
  </si>
  <si>
    <t>4.5-D</t>
  </si>
  <si>
    <t>1782815411</t>
  </si>
  <si>
    <t>4.6-D</t>
  </si>
  <si>
    <t>-1220774661</t>
  </si>
  <si>
    <t>4.7-D</t>
  </si>
  <si>
    <t>-155637445</t>
  </si>
  <si>
    <t>4.8-D</t>
  </si>
  <si>
    <t>1785596545</t>
  </si>
  <si>
    <t>4.9-D</t>
  </si>
  <si>
    <t>-1710536048</t>
  </si>
  <si>
    <t>4.10-D</t>
  </si>
  <si>
    <t>1626351718</t>
  </si>
  <si>
    <t>--D</t>
  </si>
  <si>
    <t>443166172</t>
  </si>
  <si>
    <t>900407754</t>
  </si>
  <si>
    <t>-1838756984</t>
  </si>
  <si>
    <t>-.3-D</t>
  </si>
  <si>
    <t>-181947782</t>
  </si>
  <si>
    <t>-.4-D</t>
  </si>
  <si>
    <t>1515469120</t>
  </si>
  <si>
    <t>A.5.3 - VZT - HZ_5</t>
  </si>
  <si>
    <t>D1 - ZAŘÍZENÍ Č.5 – VĚTRÁNÍ SKLADU - ŠACHTA 1-4.NP</t>
  </si>
  <si>
    <t>ZAŘÍZENÍ Č.5 – VĚTRÁNÍ SKLADU - ŠACHTA 1-4.NP</t>
  </si>
  <si>
    <t>5.1</t>
  </si>
  <si>
    <t>Nástěnný / axiální ventilátor pro odvod vzduchu, průmyslové provedení, DN315, V=800m3/h/90Pa, Pi=120W/230V, včetně příslušenství</t>
  </si>
  <si>
    <t>5.2</t>
  </si>
  <si>
    <t>Protidešťová / samočinná (přetlaková) žaluzie DN315, se sítem, barevné provedení RAL upřesnit při montáži</t>
  </si>
  <si>
    <t>Potrubí kruhové z pozink. plechu sk.I, včetně tvarovek 0%, do DN315mm</t>
  </si>
  <si>
    <t>5.1-D</t>
  </si>
  <si>
    <t>-694102199</t>
  </si>
  <si>
    <t>5.2-D</t>
  </si>
  <si>
    <t>-1113995947</t>
  </si>
  <si>
    <t>-1490294766</t>
  </si>
  <si>
    <t>-82328064</t>
  </si>
  <si>
    <t>1814774954</t>
  </si>
  <si>
    <t>B - Bytová jednotka - byt</t>
  </si>
  <si>
    <t xml:space="preserve">B.6 - HSV + PSV - BYT </t>
  </si>
  <si>
    <t>9 - Ostatní konstrukce a práce, bourání</t>
  </si>
  <si>
    <t>(2,1*4*0,0219*1,2)+(2,1*3*0,0219*1,2)</t>
  </si>
  <si>
    <t>(2,4*3*0,0219*1,2)</t>
  </si>
  <si>
    <t>STAVEBNÍ ČÁST - V.Č.104, 107,108</t>
  </si>
  <si>
    <t>340235211</t>
  </si>
  <si>
    <t>Zazdívka otvorů pl do 0,0225 m2 v příčkách nebo stěnách z cihel tl do 100 mm</t>
  </si>
  <si>
    <t>Zdivo nosné vnější z cihel broušených POROTHERM tl 365 mm pevnosti P10 lepených tenkovrstvou malto</t>
  </si>
  <si>
    <t>5,92*2,67-1,5*1,4</t>
  </si>
  <si>
    <t>3,25*2,65-1,61*2,2</t>
  </si>
  <si>
    <t>-1478500766</t>
  </si>
  <si>
    <t>-2113514580</t>
  </si>
  <si>
    <t>-1885028190</t>
  </si>
  <si>
    <t>Obezdívka věnce jednostranná věncovkou POROTHERM v do 210 mm bez tepelné izolace</t>
  </si>
  <si>
    <t>-992641712</t>
  </si>
  <si>
    <t>24/3</t>
  </si>
  <si>
    <t>Příčky z cihel broušených POROTHERM tl 80 mm pevnosti P10 s lepenými žebry</t>
  </si>
  <si>
    <t>4,9*2,65-0,7*2*2</t>
  </si>
  <si>
    <t>342248131</t>
  </si>
  <si>
    <t>Příčky zvukově izolační POROTHERM tl 115 mm pevnosti P10 na MVC</t>
  </si>
  <si>
    <t>3,96*2,65-0,8*2</t>
  </si>
  <si>
    <t>0,386+0,189</t>
  </si>
  <si>
    <t>0,575*1,15 'Přepočtené koeficientem množství</t>
  </si>
  <si>
    <t>Strop keramický tl 21 cm z vložek MIAKO a keramobetonových nosníků dl do 3 m OVN 50 cm</t>
  </si>
  <si>
    <t>Výztuž stropů svařovanými sítěmi Kari</t>
  </si>
  <si>
    <t>9,1*0,006*1,15</t>
  </si>
  <si>
    <t>(18,4*2,65-0,8*2-1,75*1,25)+(12,177*2,65-0,8*2-0,7*2*2)+(6,7*2,65-0,7*2-1,4*1,4)+(5,7*2,6-0,7*2)+(13,7*2,65-1,75*1,2-0,8*2)+(10,13*2,65-0,8*2-1,75*1)</t>
  </si>
  <si>
    <t>611311131</t>
  </si>
  <si>
    <t>Potažení vnitřních rovných stropů vápenným štukem tloušťky do 3 mm</t>
  </si>
  <si>
    <t>612131121</t>
  </si>
  <si>
    <t>Penetrace akrylát-silikonová vnitřních stěn nanášená ručně</t>
  </si>
  <si>
    <t>433140198</t>
  </si>
  <si>
    <t>27,75*2,65-1,5*1,4-1,61*2,2-0,8*2-0,7*2*2</t>
  </si>
  <si>
    <t>611131121</t>
  </si>
  <si>
    <t>Penetrace akrylát-silikonová vnitřních stropů nanášená ručně</t>
  </si>
  <si>
    <t>-145303561</t>
  </si>
  <si>
    <t>5,64*0,06</t>
  </si>
  <si>
    <t>78,25-6,73</t>
  </si>
  <si>
    <t>Stěrka samonivelační tl do 10 mm ze suchých směsí			</t>
  </si>
  <si>
    <t>6,73+5,64</t>
  </si>
  <si>
    <t>zárubeň ocel 2- dílná 80x197x14CM LP			</t>
  </si>
  <si>
    <t>zárubeň ocel 2- dílná 70x197x 8CM LP			</t>
  </si>
  <si>
    <t>zárubeň ocel 2- dílná 80x197x 8CM LP			</t>
  </si>
  <si>
    <t>2,85*2,65</t>
  </si>
  <si>
    <t>5,57*2,65</t>
  </si>
  <si>
    <t>78,25*0,07</t>
  </si>
  <si>
    <t>78,25*0,1</t>
  </si>
  <si>
    <t>971033651</t>
  </si>
  <si>
    <t>Vybourání otvorů ve zdivu cihelném pl do 4 m2 na MVC nebo MV tl do 600 mm</t>
  </si>
  <si>
    <t>(2,2*1,6*0,5)+(1,92*2,4*0,3)+(0,89*0,3*2,1)</t>
  </si>
  <si>
    <t>STAVEBNÍ ČÁST - V.Č.104, 107,108+PD ZTI A ÚT A ELEKTRO</t>
  </si>
  <si>
    <t>997013831.R01</t>
  </si>
  <si>
    <t>Poplatek za uložení stavebního odpadu na skládce (skládkovné)</t>
  </si>
  <si>
    <t>-579684570</t>
  </si>
  <si>
    <t>37,811</t>
  </si>
  <si>
    <t>37,811*10 'Přepočtené koeficientem množství</t>
  </si>
  <si>
    <t>0,281+8,84+13,03+3,512+10,619</t>
  </si>
  <si>
    <t>Kročejový polystyren(např. Styrofloor T5) tl.40 mm			</t>
  </si>
  <si>
    <t>77,7</t>
  </si>
  <si>
    <t>1284214615</t>
  </si>
  <si>
    <t>198962311</t>
  </si>
  <si>
    <t>1273465979</t>
  </si>
  <si>
    <t>-213842990</t>
  </si>
  <si>
    <t>R-766621007.0</t>
  </si>
  <si>
    <t>R-766621010.0</t>
  </si>
  <si>
    <t>R-766621011.0</t>
  </si>
  <si>
    <t xml:space="preserve">TI2 -  vnitřní dveře komplet  700/1970  2/3PROSKL- D+M</t>
  </si>
  <si>
    <t>R-766621012.0</t>
  </si>
  <si>
    <t xml:space="preserve">TI3 -  vnitřní dveře komplet  800/1970  - D+M</t>
  </si>
  <si>
    <t>R-766621013.0</t>
  </si>
  <si>
    <t xml:space="preserve">TI3a -  vnitřní dveře komplet  800/1970  2/3 prosk- D+M</t>
  </si>
  <si>
    <t>R-766621016.0</t>
  </si>
  <si>
    <t xml:space="preserve">TP1 -  vnitřní dveře komplet  800/2000 protipožární včetně samozavírače -D+M</t>
  </si>
  <si>
    <t>zárubeň dřevěná rámová protipožární 80x197 cm</t>
  </si>
  <si>
    <t>M+D parapetních desek dřevěných nebo plastových šířky do 30 cm délky			</t>
  </si>
  <si>
    <t>9527615</t>
  </si>
  <si>
    <t>-1408331848</t>
  </si>
  <si>
    <t>771591111</t>
  </si>
  <si>
    <t>Podlahy penetrace podkladu</t>
  </si>
  <si>
    <t>155910851</t>
  </si>
  <si>
    <t>1,6+5,64+6,73</t>
  </si>
  <si>
    <t>STAVEBNÍ ČÁST - V.Č.104</t>
  </si>
  <si>
    <t>dlaždice keramická protiskluzná 150x150x11 2</t>
  </si>
  <si>
    <t>5,64*1,1 'Přepočtené koeficientem množství</t>
  </si>
  <si>
    <t xml:space="preserve">dlaždice keramická  protiskluzná 200x200x10 3</t>
  </si>
  <si>
    <t>13,97-5,64</t>
  </si>
  <si>
    <t>8,33*1,1 'Přepočtené koeficientem množství</t>
  </si>
  <si>
    <t>-446110006</t>
  </si>
  <si>
    <t>-1015557387</t>
  </si>
  <si>
    <t>138932241</t>
  </si>
  <si>
    <t>8,6*2+5,25*2-0,7*2</t>
  </si>
  <si>
    <t>obklad keramický 200x200 mm			</t>
  </si>
  <si>
    <t>26,3*1,1+2*0,2*1,1</t>
  </si>
  <si>
    <t>277974580</t>
  </si>
  <si>
    <t>1997846270</t>
  </si>
  <si>
    <t>616717825</t>
  </si>
  <si>
    <t>2127289850</t>
  </si>
  <si>
    <t>944641694</t>
  </si>
  <si>
    <t>-1454439762</t>
  </si>
  <si>
    <t>164298992</t>
  </si>
  <si>
    <t>-794456006</t>
  </si>
  <si>
    <t>2035680543</t>
  </si>
  <si>
    <t>77,25+219</t>
  </si>
  <si>
    <t>-1054149678</t>
  </si>
  <si>
    <t>1972850404</t>
  </si>
  <si>
    <t>B.7 - ÚT - BYT</t>
  </si>
  <si>
    <t>Trubice s MV s ALS polepem D15/20</t>
  </si>
  <si>
    <t>dtto D18/30</t>
  </si>
  <si>
    <t>Kotel kondenzační nástěnný 2,3-17,3 kW s nerez zásobníkem 50 l</t>
  </si>
  <si>
    <t>733 22-2302</t>
  </si>
  <si>
    <t>733 22-2303</t>
  </si>
  <si>
    <t>733 29-1101</t>
  </si>
  <si>
    <t>733 11-0806</t>
  </si>
  <si>
    <t>733 29-0801</t>
  </si>
  <si>
    <t>733 89-0801</t>
  </si>
  <si>
    <t>Přemístění potrubí demontovaného vodorovně do 100 m v objektech výšky do 6 m</t>
  </si>
  <si>
    <t>Termostatický rohový ventil pro 2 bodové připojení G1/2</t>
  </si>
  <si>
    <t>734 29-1242</t>
  </si>
  <si>
    <t>Filtr závitový přímý G 1/2 PN 16 do 130°C s vnitřními závity</t>
  </si>
  <si>
    <t>Montáž otopných těles panelových dvouřadých mimo těles délky do 1500 mm</t>
  </si>
  <si>
    <t>Otopné těleso VK 10-300x500</t>
  </si>
  <si>
    <t>dtto VK 10-400x600</t>
  </si>
  <si>
    <t>dtto VK 11-500x1400</t>
  </si>
  <si>
    <t>dtto VK 21-500x1400</t>
  </si>
  <si>
    <t>dtto VK 20-500x800</t>
  </si>
  <si>
    <t>dtto VK 22-500x1600</t>
  </si>
  <si>
    <t>735 16-4511</t>
  </si>
  <si>
    <t>Montáž otopného tělesa trubkového na stěnu výšky tělesa do 1500 mm</t>
  </si>
  <si>
    <t>Koupelové trubkové otopné těleso se středovým připojením 1220x600</t>
  </si>
  <si>
    <t>735 89-0801</t>
  </si>
  <si>
    <t>Přemístění demontovaného otopného tělesa vodorovně 100 m v objektech výšky do 6 m</t>
  </si>
  <si>
    <t>Poznámka k položce:
* HZS hlava 3</t>
  </si>
  <si>
    <t xml:space="preserve">B.8 - ZTI - BYT </t>
  </si>
  <si>
    <t xml:space="preserve">    99 - Staveništní přesun hmot</t>
  </si>
  <si>
    <t>721176103</t>
  </si>
  <si>
    <t>Potrubí HT připojovací DN 50 x 1,8 mm</t>
  </si>
  <si>
    <t>RTS I/2016</t>
  </si>
  <si>
    <t>721176105</t>
  </si>
  <si>
    <t>Potrubí HT připojovací DN 100 x 2,7 mm</t>
  </si>
  <si>
    <t>Vyvedení odpadních výpustek D 50 x 1,8</t>
  </si>
  <si>
    <t>Vyvedení odpadních výpustek D 110 x 2,3</t>
  </si>
  <si>
    <t>721274122U00</t>
  </si>
  <si>
    <t>Přivzdušňovací ventil vnitřní DN75</t>
  </si>
  <si>
    <t>Zkouška těsnosti kanalizace kouřem DN 300</t>
  </si>
  <si>
    <t>9,35+0,55</t>
  </si>
  <si>
    <t>Staveništní přesun hmot</t>
  </si>
  <si>
    <t>998721201</t>
  </si>
  <si>
    <t>Pomocné zednické práce</t>
  </si>
  <si>
    <t>722172411</t>
  </si>
  <si>
    <t>Potrubí z PP-RCT, D 20/2,3 mm</t>
  </si>
  <si>
    <t>722172412</t>
  </si>
  <si>
    <t>Potrubí z PP-RCT, D 25/2,8 mm</t>
  </si>
  <si>
    <t>24+11,4</t>
  </si>
  <si>
    <t>38821224</t>
  </si>
  <si>
    <t>Vodoměr bytový na stud.vodu QN1,5</t>
  </si>
  <si>
    <t>722269112R00</t>
  </si>
  <si>
    <t>Montáž vodoměru závitového jdnovt. suchob. G3/4"</t>
  </si>
  <si>
    <t>725811161U00</t>
  </si>
  <si>
    <t>Ventil rohový pračka + myčka G 1/2-3/4</t>
  </si>
  <si>
    <t>725539102R00</t>
  </si>
  <si>
    <t>Montáž elektr.průtokových ohřívačů, ostatní typy</t>
  </si>
  <si>
    <t>48438910</t>
  </si>
  <si>
    <t>Ohřívač elektr.průtokový tlakový</t>
  </si>
  <si>
    <t>725119305R00</t>
  </si>
  <si>
    <t>Montáž klozetových mís kombinovaných</t>
  </si>
  <si>
    <t>725215102U00</t>
  </si>
  <si>
    <t>Mtž umyvadla na šrouby</t>
  </si>
  <si>
    <t>725249102R00</t>
  </si>
  <si>
    <t>Montáž sprchových mís a vaniček</t>
  </si>
  <si>
    <t>64215322.A</t>
  </si>
  <si>
    <t>Umyvadlo bílé 50 cm 1 otvor pro baterii</t>
  </si>
  <si>
    <t>64214335.A</t>
  </si>
  <si>
    <t>Umyvadlo bílé s otv. pro bat. š. 550</t>
  </si>
  <si>
    <t>55220115.M</t>
  </si>
  <si>
    <t>Vanička sprchová čtvrtkruh 90/90cm</t>
  </si>
  <si>
    <t>64232414</t>
  </si>
  <si>
    <t>Klozet kombinovaný 3/6 l odpad vodorovný bílý</t>
  </si>
  <si>
    <t>725849202R00</t>
  </si>
  <si>
    <t>Montáž baterií sprchových termostatických</t>
  </si>
  <si>
    <t>725829301</t>
  </si>
  <si>
    <t>Montáž baterie umyvadlové stojánkové</t>
  </si>
  <si>
    <t>55145009</t>
  </si>
  <si>
    <t>Baterie sprch termostatická nástěnná se sprch tyčí</t>
  </si>
  <si>
    <t>55145000</t>
  </si>
  <si>
    <t>Baterie umyvadlová stojánk s otvíráním odpadu</t>
  </si>
  <si>
    <t>725849302R00</t>
  </si>
  <si>
    <t>Montáž držáku sprchy</t>
  </si>
  <si>
    <t>725840302</t>
  </si>
  <si>
    <t>Držák sprchy-nastavitelná výška T 2625x1200</t>
  </si>
  <si>
    <t>725334301</t>
  </si>
  <si>
    <t>Nálevka se sifonem s mechanickou kuličkou</t>
  </si>
  <si>
    <t>725860180</t>
  </si>
  <si>
    <t>Sifon pračkový a myčka, DN 40/50 podomítková uzávěrka</t>
  </si>
  <si>
    <t>725860213</t>
  </si>
  <si>
    <t>Sifon umyvadlový, DN 30, 40</t>
  </si>
  <si>
    <t>55161625</t>
  </si>
  <si>
    <t>Sifon vaničkový</t>
  </si>
  <si>
    <t>723150365R00</t>
  </si>
  <si>
    <t>723164103RT3</t>
  </si>
  <si>
    <t>2*1,3</t>
  </si>
  <si>
    <t>723190111U00</t>
  </si>
  <si>
    <t>723220212U00</t>
  </si>
  <si>
    <t>723231162U00</t>
  </si>
  <si>
    <t>723261917R00</t>
  </si>
  <si>
    <t>montáž plynoměru</t>
  </si>
  <si>
    <t>723160334R00</t>
  </si>
  <si>
    <t>Rozpěrka přípojky plynoměru G 1</t>
  </si>
  <si>
    <t>38822269</t>
  </si>
  <si>
    <t xml:space="preserve">Plynoměr membránový  BK G 4 se šroubením</t>
  </si>
  <si>
    <t xml:space="preserve">B.9 - ELEKTRO - BYT </t>
  </si>
  <si>
    <t xml:space="preserve">      D3 - ELEKTROINSTALAČNÍ KRABICE, PROVEDENÍ POD OMÍTKU</t>
  </si>
  <si>
    <t xml:space="preserve">      D4 - SPÍNAČ, PŘEPÍNAČ KOMPLETNÍ, IP20, PROVEDENÍ POD OMÍTKU</t>
  </si>
  <si>
    <t xml:space="preserve">      D5 - ZÁSUVKY 16A /230V , PROVEDENÍ POD OMÍTKU</t>
  </si>
  <si>
    <t xml:space="preserve">      D6 - SUPER-MULTIFUNKČNÍ RELÉ - do instalační krabice, pod vypínač, ventilátor</t>
  </si>
  <si>
    <t xml:space="preserve">      D7 - KABEL SILOVÝ,IZOLACE PVC</t>
  </si>
  <si>
    <t xml:space="preserve">      D8 - VODIČ JEDNOŽILOVÝ OHEBNÝ (CYA)</t>
  </si>
  <si>
    <t xml:space="preserve">      D9 - ZEMNÍCÍ SVORKA</t>
  </si>
  <si>
    <t xml:space="preserve">      D10 - SVÍTIDLA VČ. SVĚTELNÉHO ZDROJE A EKO POPLATKU</t>
  </si>
  <si>
    <t xml:space="preserve">      D11 - ROZVÁDĚČE</t>
  </si>
  <si>
    <t xml:space="preserve">      D12 - Ukončení vodičů izolovaných s označením a zapojením v rozváděči nebo na přístroji</t>
  </si>
  <si>
    <t xml:space="preserve">      D13 - Ukončení vodičů izolovaných s označením a zapojením do zařízení třetích stran (např. pohon žaluzie, </t>
  </si>
  <si>
    <t xml:space="preserve">      D14 - VYBOURANI OTVORU VE ZDIVU CIHELNEM DO PRUMERU 60mm</t>
  </si>
  <si>
    <t xml:space="preserve">      D15 - VYSEKANI KAPES VE ZDIVU CIHELNEM PRO KRABICE</t>
  </si>
  <si>
    <t xml:space="preserve">      D16 - VYSEKANI RYH VE ZDIVU CIHELNEM - HLOUBKA 30mm</t>
  </si>
  <si>
    <t xml:space="preserve">      D17 - VYSEKANI RYH VE ZDIVU CIHELNEM - HLOUBKA 50mm</t>
  </si>
  <si>
    <t xml:space="preserve">      D18 - HRUBA VYPLN RYH MALTOU</t>
  </si>
  <si>
    <t xml:space="preserve">      D19 - JEMNÁ OMITKA RYH VE STENACH MALTOU</t>
  </si>
  <si>
    <t xml:space="preserve">      D20 - HODINOVE ZUCTOVACI SAZBY</t>
  </si>
  <si>
    <t xml:space="preserve">      D21 - KOORDINACE POSTUPU PRACI</t>
  </si>
  <si>
    <t xml:space="preserve">      D22 - Ekologická likvidace a odvoz na skládku</t>
  </si>
  <si>
    <t xml:space="preserve">      D23 - PROVEDENI REVIZNICH ZKOUSEK DLE CSN 331500</t>
  </si>
  <si>
    <t xml:space="preserve">      D24 - CISTENI BUDOV ZAMETANIM</t>
  </si>
  <si>
    <t xml:space="preserve">    D26 - Slaboproudé rozvody</t>
  </si>
  <si>
    <t xml:space="preserve">      D27 - Strukturovaná kabeláž</t>
  </si>
  <si>
    <t xml:space="preserve">        D28 - Trubka PVC - velmi nízká mechanická odolnost 125N PVC - (EN)</t>
  </si>
  <si>
    <t xml:space="preserve">        D29 - Metalické kabely - cat. 3/5/6/7 - UTP/STP/SFTP</t>
  </si>
  <si>
    <t xml:space="preserve">        D30 - ZÁSUVKA 2xRJ45</t>
  </si>
  <si>
    <t xml:space="preserve">        D31 - KRABICE POD OMÍTKU</t>
  </si>
  <si>
    <t xml:space="preserve">        D16 - VYSEKANI RYH VE ZDIVU CIHELNEM - HLOUBKA 30mm</t>
  </si>
  <si>
    <t xml:space="preserve">        D32 - VYSEKANI KAPES VE ZDIVU</t>
  </si>
  <si>
    <t xml:space="preserve">        D33 - CIHELNEM PRO KRABICE</t>
  </si>
  <si>
    <t xml:space="preserve">        D18 - HRUBA VYPLN RYH MALTOU</t>
  </si>
  <si>
    <t xml:space="preserve">        D19 - JEMNÁ OMITKA RYH VE STENACH MALTOU</t>
  </si>
  <si>
    <t xml:space="preserve">        D20 - HODINOVE ZUCTOVACI SAZBY</t>
  </si>
  <si>
    <t xml:space="preserve">    D34 - STA</t>
  </si>
  <si>
    <t xml:space="preserve">      D28 - Trubka PVC - velmi nízká mechanická odolnost 125N PVC - (EN)</t>
  </si>
  <si>
    <t xml:space="preserve">      D35 - ZÁSUVKY TV+R+SAT</t>
  </si>
  <si>
    <t xml:space="preserve">      D31 - KRABICE POD OMÍTKU</t>
  </si>
  <si>
    <t xml:space="preserve">      D36 - KOAXIÁLNÍ KABEL</t>
  </si>
  <si>
    <t>Pol4</t>
  </si>
  <si>
    <t>Přepínač sériový; řazení 5; 10A/230V; b. jasně bílá, kompletní vč. rámečku a krytu</t>
  </si>
  <si>
    <t>SUPER-MULTIFUNKČNÍ RELÉ - do instalační krabice, pod vypínač, ventilátor</t>
  </si>
  <si>
    <t>Pol10</t>
  </si>
  <si>
    <t>Multifunkční relé 4-vodičové, 10 funkcí, čas 0.01s-10dnů, výstup 0-4000VA, cívka AC 230 V, s NULOU</t>
  </si>
  <si>
    <t>Pol13</t>
  </si>
  <si>
    <t>CYKY-J 4x1.5 , pod omítkou</t>
  </si>
  <si>
    <t>Pol23</t>
  </si>
  <si>
    <t>Rozváděč RB - kompletní, vč. přístrojů a vydrátování dle PD</t>
  </si>
  <si>
    <t>Pol38</t>
  </si>
  <si>
    <t>Začištění otvorů po demontáží svítidel</t>
  </si>
  <si>
    <t>Pol39</t>
  </si>
  <si>
    <t>Začištění otvorů okolo nového rozváděče</t>
  </si>
  <si>
    <t>Pol46</t>
  </si>
  <si>
    <t>PROVEDENI REVIZNICH ZKOUSEK DLE CSN 331500</t>
  </si>
  <si>
    <t>Pol47</t>
  </si>
  <si>
    <t>Revizni technik</t>
  </si>
  <si>
    <t>CISTENI BUDOV ZAMETANIM</t>
  </si>
  <si>
    <t>Pol48</t>
  </si>
  <si>
    <t>úklid</t>
  </si>
  <si>
    <t>Pol49</t>
  </si>
  <si>
    <t>Pol50</t>
  </si>
  <si>
    <t>2325 TRUBKA OHEBNÁ - 125N</t>
  </si>
  <si>
    <t>D29</t>
  </si>
  <si>
    <t>D30</t>
  </si>
  <si>
    <t>D31</t>
  </si>
  <si>
    <t>VYSEKANI KAPES VE ZDIVU</t>
  </si>
  <si>
    <t>Pol55</t>
  </si>
  <si>
    <t>D34</t>
  </si>
  <si>
    <t>D36</t>
  </si>
  <si>
    <t>-1201243180</t>
  </si>
  <si>
    <t>799192002</t>
  </si>
  <si>
    <t>-1441598606</t>
  </si>
  <si>
    <t>-457018424</t>
  </si>
  <si>
    <t>1387764827</t>
  </si>
  <si>
    <t>1419275387</t>
  </si>
  <si>
    <t>B.10 - VZT- BYT</t>
  </si>
  <si>
    <t>B10.1 - VZT_1- BYT</t>
  </si>
  <si>
    <t>D1 - ZAŘÍZENÍ Č.1 – VĚTRÁNÍ HYGIENICKÉHO ZÁZEMÍ BYTOVÉ JEDNOTKY V 2.NP</t>
  </si>
  <si>
    <t>ZAŘÍZENÍ Č.1 – VĚTRÁNÍ HYGIENICKÉHO ZÁZEMÍ BYTOVÉ JEDNOTKY V 2.NP</t>
  </si>
  <si>
    <t>1.1</t>
  </si>
  <si>
    <t>1.2</t>
  </si>
  <si>
    <t>1.1-D</t>
  </si>
  <si>
    <t>329425756</t>
  </si>
  <si>
    <t>1.2-D</t>
  </si>
  <si>
    <t>1211987959</t>
  </si>
  <si>
    <t>73259248</t>
  </si>
  <si>
    <t>1077400972</t>
  </si>
  <si>
    <t>-2038110528</t>
  </si>
  <si>
    <t>B10.2 - VZT_2 - BYT</t>
  </si>
  <si>
    <t>D1 - ZAŘÍZENÍ Č.2 – VĚTRÁNÍ KUCHYNĚ BYTOVÉ JEDNOTKY V 2.NP - PŘIPRAVENOST</t>
  </si>
  <si>
    <t>ZAŘÍZENÍ Č.2 – VĚTRÁNÍ KUCHYNĚ BYTOVÉ JEDNOTKY V 2.NP - PŘIPRAVENOST</t>
  </si>
  <si>
    <t>2.1</t>
  </si>
  <si>
    <t>Protidešťová / samočinná (přetlaková) žaluzie DN150, se sítem, barevné provedení RAL upřesnit při montáži</t>
  </si>
  <si>
    <t>Potrubí kruhové z pozink. plechu sk.I, včetně tvarovek 60%, do DN150mm</t>
  </si>
  <si>
    <t>2.1-D</t>
  </si>
  <si>
    <t>-1390938528</t>
  </si>
  <si>
    <t>-946264489</t>
  </si>
  <si>
    <t>1561232310</t>
  </si>
  <si>
    <t>-1997722832</t>
  </si>
  <si>
    <t>C - Zpevněné plochy</t>
  </si>
  <si>
    <t xml:space="preserve">C1 - ZPEVNĚNÉ PLOCHY </t>
  </si>
  <si>
    <t xml:space="preserve">    5 - Komunikace pozemní</t>
  </si>
  <si>
    <t xml:space="preserve">      998 - Přesun hmot</t>
  </si>
  <si>
    <t xml:space="preserve">      997 - Přesun sutě</t>
  </si>
  <si>
    <t>113106121</t>
  </si>
  <si>
    <t>Rozebrání dlažeb komunikací pro pěší z betonových nebo kamenných dlaždic</t>
  </si>
  <si>
    <t>STAVEBNÍ ČÁST PD - D 110 A D 111</t>
  </si>
  <si>
    <t>22+32+24</t>
  </si>
  <si>
    <t>113107121</t>
  </si>
  <si>
    <t>Odstranění podkladu pl do 50 m2 z kameniva drceného tl 100 mm</t>
  </si>
  <si>
    <t>113107122</t>
  </si>
  <si>
    <t>Odstranění podkladu pl do 50 m2 z kameniva drceného tl 200 mm</t>
  </si>
  <si>
    <t>78-22</t>
  </si>
  <si>
    <t>113107123</t>
  </si>
  <si>
    <t>Odstranění podkladu pl do 50 m2 z kameniva drceného tl 300 mm</t>
  </si>
  <si>
    <t>113107131</t>
  </si>
  <si>
    <t>Odstranění podkladu pl do 50 m2 z betonu prostého tl 150 mm</t>
  </si>
  <si>
    <t>113107141</t>
  </si>
  <si>
    <t>Odstranění podkladu pl do 50 m2 živičných tl 50 mm</t>
  </si>
  <si>
    <t>113201111</t>
  </si>
  <si>
    <t>Vytrhání obrub chodníkových ležatých</t>
  </si>
  <si>
    <t>181411131</t>
  </si>
  <si>
    <t>Založení parkového trávníku výsevem plochy do 1000 m2 v rovině a ve svahu do 1:5</t>
  </si>
  <si>
    <t>989256910</t>
  </si>
  <si>
    <t>005724200</t>
  </si>
  <si>
    <t>osivo směs travní parková okrasná</t>
  </si>
  <si>
    <t>1345559912</t>
  </si>
  <si>
    <t>74*0,015 'Přepočtené koeficientem množství</t>
  </si>
  <si>
    <t>339921131</t>
  </si>
  <si>
    <t>Osazování betonových palisád do betonového základu v řadě výšky prvku do 0,5 m</t>
  </si>
  <si>
    <t>-2129149835</t>
  </si>
  <si>
    <t>592284091</t>
  </si>
  <si>
    <t xml:space="preserve">PALISÁDA  betonová přírodní 16X16X50 cm</t>
  </si>
  <si>
    <t>-616897279</t>
  </si>
  <si>
    <t>3*10 'Přepočtené koeficientem množství</t>
  </si>
  <si>
    <t>339921132</t>
  </si>
  <si>
    <t>Osazování betonových palisád do betonového základu v řadě výšky prvku přes 0,5 do 1 m</t>
  </si>
  <si>
    <t>-775389986</t>
  </si>
  <si>
    <t>5,12*2</t>
  </si>
  <si>
    <t>592284100</t>
  </si>
  <si>
    <t xml:space="preserve">PALISÁDA  betonová přírodní 16X16X100 cm</t>
  </si>
  <si>
    <t>1015842389</t>
  </si>
  <si>
    <t>10,24*10 'Přepočtené koeficientem množství</t>
  </si>
  <si>
    <t>Komunikace pozemní</t>
  </si>
  <si>
    <t>565141111</t>
  </si>
  <si>
    <t>Vyrovnání povrchu dosavadních podkladů obalovaným kamenivem ACP (OK) tl 60 mm</t>
  </si>
  <si>
    <t>1882211842</t>
  </si>
  <si>
    <t>596811220</t>
  </si>
  <si>
    <t>Kladení betonové dlažby komunikací pro pěší do lože z kameniva vel do 0,25 m2 plochy do 50 m2</t>
  </si>
  <si>
    <t>-1088005294</t>
  </si>
  <si>
    <t>18,7*0,5</t>
  </si>
  <si>
    <t>592457020</t>
  </si>
  <si>
    <t>dlažba betonová plošná hladká Standard 40x40x5 cm šedá</t>
  </si>
  <si>
    <t>-1653750136</t>
  </si>
  <si>
    <t>Poznámka k položce:
Spotřeba: 6,25 kus/m2</t>
  </si>
  <si>
    <t>9,35*1,05 'Přepočtené koeficientem množství</t>
  </si>
  <si>
    <t>564251111</t>
  </si>
  <si>
    <t>Podklad nebo podsyp ze štěrkopísku ŠP tl 150 mm</t>
  </si>
  <si>
    <t>178,5-162,5</t>
  </si>
  <si>
    <t>564671111</t>
  </si>
  <si>
    <t>Podklad z kameniva hrubého drceného vel. 63-125 mm tl 250 mm</t>
  </si>
  <si>
    <t>564751111</t>
  </si>
  <si>
    <t>Podklad z kameniva hrubého drceného vel. 32-63 mm tl 150 mm</t>
  </si>
  <si>
    <t>565131111</t>
  </si>
  <si>
    <t>Vyrovnání povrchu dosavadních podkladů obalovaným kamenivem ACP (OK) tl 50 mm</t>
  </si>
  <si>
    <t>573211111</t>
  </si>
  <si>
    <t>Postřik živičný spojovací z asfaltu v množství 0,60 kg/m2</t>
  </si>
  <si>
    <t>577154131</t>
  </si>
  <si>
    <t>Asfaltový beton vrstva obrusná ACO 11 (ABS) tř. I tl 60 mm š do 3 m z modifikovaného asfaltu</t>
  </si>
  <si>
    <t>596211211</t>
  </si>
  <si>
    <t>Kladení zámkové dlažby komunikací pro pěší tl 80 mm skupiny A pl do 100 m2</t>
  </si>
  <si>
    <t>596211111</t>
  </si>
  <si>
    <t>Kladení zámkové dlažby komunikací pro pěší tl 60 mm skupiny A pl do 100 m2</t>
  </si>
  <si>
    <t>599441111</t>
  </si>
  <si>
    <t>Vyplnění spár mezi silničními dílci drobným kamenivem těženým</t>
  </si>
  <si>
    <t>H-59246012-1</t>
  </si>
  <si>
    <t>dlaždice zámková betonová tl. 6cm barevná</t>
  </si>
  <si>
    <t>9*1,1</t>
  </si>
  <si>
    <t>H-59246014-1</t>
  </si>
  <si>
    <t>dlaždice zámková betonová tl. 8cm barevná</t>
  </si>
  <si>
    <t>163,5*1,1-6</t>
  </si>
  <si>
    <t>R-59246014-1</t>
  </si>
  <si>
    <t>dlaždice zámková betonová tl. 6cm barevná reliéfní</t>
  </si>
  <si>
    <t>1408166802</t>
  </si>
  <si>
    <t>966005111</t>
  </si>
  <si>
    <t>Rozebrání a odstranění silničního zábradlí se sloupky osazenými s betonovými patkami</t>
  </si>
  <si>
    <t>4*1,2</t>
  </si>
  <si>
    <t>998223011</t>
  </si>
  <si>
    <t>Přesun hmot pro pozemní komunikace s krytem dlážděným</t>
  </si>
  <si>
    <t>1656420315</t>
  </si>
  <si>
    <t>997221551</t>
  </si>
  <si>
    <t>Vodorovná doprava suti ze sypkých materiálů do 1 km</t>
  </si>
  <si>
    <t>-1545215663</t>
  </si>
  <si>
    <t>997221559</t>
  </si>
  <si>
    <t>Příplatek ZKD 1 km u vodorovné dopravy suti ze sypkých materiálů</t>
  </si>
  <si>
    <t>1007900549</t>
  </si>
  <si>
    <t>139,196*10 'Přepočtené koeficientem množství</t>
  </si>
  <si>
    <t>997221611</t>
  </si>
  <si>
    <t>Nakládání suti na dopravní prostředky pro vodorovnou dopravu</t>
  </si>
  <si>
    <t>-581199168</t>
  </si>
  <si>
    <t>997221855.R01</t>
  </si>
  <si>
    <t>Poplatek za uložení odpadu komunikací na skládce (skládkovné)</t>
  </si>
  <si>
    <t>-1203979256</t>
  </si>
  <si>
    <t>767996804</t>
  </si>
  <si>
    <t>Demontáž atypických zámečnických konstrukcí rozebráním hmotnosti jednotlivých dílů do 500 kg</t>
  </si>
  <si>
    <t>VON - Vedlejší a ostatní náklady</t>
  </si>
  <si>
    <t>VRN - Vedlejší rozpočtové náklady</t>
  </si>
  <si>
    <t xml:space="preserve">    VN - VRN	_x000d_
</t>
  </si>
  <si>
    <t>VRN</t>
  </si>
  <si>
    <t>Vedlejší rozpočtové náklady</t>
  </si>
  <si>
    <t>VN</t>
  </si>
  <si>
    <t xml:space="preserve">VRN	_x000d_
</t>
  </si>
  <si>
    <t>110001001</t>
  </si>
  <si>
    <t xml:space="preserve">Zřízení staveniště </t>
  </si>
  <si>
    <t>Kč</t>
  </si>
  <si>
    <t>1024</t>
  </si>
  <si>
    <t>1014635543</t>
  </si>
  <si>
    <t>110001002</t>
  </si>
  <si>
    <t>Provozní a územní vlivy</t>
  </si>
  <si>
    <t>-802409124</t>
  </si>
  <si>
    <t>110001003</t>
  </si>
  <si>
    <t>Vytyčení stavby a inženýrských sítí před zahájením stavby</t>
  </si>
  <si>
    <t>-553950714</t>
  </si>
  <si>
    <t>110001004</t>
  </si>
  <si>
    <t>Zkoušky a revize</t>
  </si>
  <si>
    <t>1512658522</t>
  </si>
  <si>
    <t>110001005</t>
  </si>
  <si>
    <t>Kompletační činnost, pojištění dodavatele</t>
  </si>
  <si>
    <t>902607649</t>
  </si>
  <si>
    <t>111001001</t>
  </si>
  <si>
    <t>Geodetické zaměření dokončeného díla</t>
  </si>
  <si>
    <t>-1501741950</t>
  </si>
  <si>
    <t>111001002</t>
  </si>
  <si>
    <t>Dokumentace skutečného provedení stavby</t>
  </si>
  <si>
    <t>1456792771</t>
  </si>
  <si>
    <t>111001003</t>
  </si>
  <si>
    <t>Výrobní dokumentace prvků</t>
  </si>
  <si>
    <t>1774223710</t>
  </si>
  <si>
    <t>111001004</t>
  </si>
  <si>
    <t>Publicita projektu</t>
  </si>
  <si>
    <t>-583866474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</si>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</sst>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33" fillId="0" borderId="23" xfId="0" applyNumberFormat="1" applyFont="1" applyBorder="1" applyAlignment="1" applyProtection="1">
      <alignment vertical="center"/>
    </xf>
    <xf numFmtId="4" fontId="33" fillId="0" borderId="24" xfId="0" applyNumberFormat="1" applyFont="1" applyBorder="1" applyAlignment="1" applyProtection="1">
      <alignment vertical="center"/>
    </xf>
    <xf numFmtId="166" fontId="33" fillId="0" borderId="24" xfId="0" applyNumberFormat="1" applyFont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2" fillId="0" borderId="5" xfId="0" applyFont="1" applyBorder="1" applyAlignment="1" applyProtection="1"/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protection locked="0"/>
    </xf>
    <xf numFmtId="4" fontId="12" fillId="0" borderId="0" xfId="0" applyNumberFormat="1" applyFont="1" applyAlignment="1" applyProtection="1"/>
    <xf numFmtId="0" fontId="12" fillId="0" borderId="5" xfId="0" applyFont="1" applyBorder="1" applyAlignment="1"/>
    <xf numFmtId="0" fontId="12" fillId="0" borderId="18" xfId="0" applyFont="1" applyBorder="1" applyAlignment="1" applyProtection="1"/>
    <xf numFmtId="0" fontId="12" fillId="0" borderId="0" xfId="0" applyFont="1" applyBorder="1" applyAlignment="1" applyProtection="1"/>
    <xf numFmtId="166" fontId="12" fillId="0" borderId="0" xfId="0" applyNumberFormat="1" applyFont="1" applyBorder="1" applyAlignment="1" applyProtection="1"/>
    <xf numFmtId="166" fontId="12" fillId="0" borderId="19" xfId="0" applyNumberFormat="1" applyFont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39" fillId="0" borderId="24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2" borderId="1" xfId="0" applyFont="1" applyFill="1" applyBorder="1" applyAlignment="1">
      <alignment horizontal="left" vertical="center"/>
      <protection locked="0"/>
    </xf>
    <xf numFmtId="0" fontId="44" fillId="2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theme" Target="theme/theme1.xml" /><Relationship Id="rId21" Type="http://schemas.openxmlformats.org/officeDocument/2006/relationships/calcChain" Target="calcChain.xml" /><Relationship Id="rId2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21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21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57" customHeight="1">
      <c r="B20" s="29"/>
      <c r="C20" s="30"/>
      <c r="D20" s="30"/>
      <c r="E20" s="45" t="s">
        <v>37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35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41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42</v>
      </c>
      <c r="E26" s="55"/>
      <c r="F26" s="56" t="s">
        <v>43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49</v>
      </c>
      <c r="U32" s="62"/>
      <c r="V32" s="62"/>
      <c r="W32" s="62"/>
      <c r="X32" s="64" t="s">
        <v>50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R-O-2017116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Stavební úpravy Hasičské zbrojnice č.p. 592, Polanka nad Odrou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24. 10. 2017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SMO MěOb Polanka nad Odrou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33</v>
      </c>
      <c r="AJ46" s="75"/>
      <c r="AK46" s="75"/>
      <c r="AL46" s="75"/>
      <c r="AM46" s="78" t="str">
        <f>IF(E17="","",E17)</f>
        <v>SPAN s.r.o.</v>
      </c>
      <c r="AN46" s="78"/>
      <c r="AO46" s="78"/>
      <c r="AP46" s="78"/>
      <c r="AQ46" s="75"/>
      <c r="AR46" s="73"/>
      <c r="AS46" s="87" t="s">
        <v>52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31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53</v>
      </c>
      <c r="D49" s="98"/>
      <c r="E49" s="98"/>
      <c r="F49" s="98"/>
      <c r="G49" s="98"/>
      <c r="H49" s="99"/>
      <c r="I49" s="100" t="s">
        <v>54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55</v>
      </c>
      <c r="AH49" s="98"/>
      <c r="AI49" s="98"/>
      <c r="AJ49" s="98"/>
      <c r="AK49" s="98"/>
      <c r="AL49" s="98"/>
      <c r="AM49" s="98"/>
      <c r="AN49" s="100" t="s">
        <v>56</v>
      </c>
      <c r="AO49" s="98"/>
      <c r="AP49" s="98"/>
      <c r="AQ49" s="102" t="s">
        <v>57</v>
      </c>
      <c r="AR49" s="73"/>
      <c r="AS49" s="103" t="s">
        <v>58</v>
      </c>
      <c r="AT49" s="104" t="s">
        <v>59</v>
      </c>
      <c r="AU49" s="104" t="s">
        <v>60</v>
      </c>
      <c r="AV49" s="104" t="s">
        <v>61</v>
      </c>
      <c r="AW49" s="104" t="s">
        <v>62</v>
      </c>
      <c r="AX49" s="104" t="s">
        <v>63</v>
      </c>
      <c r="AY49" s="104" t="s">
        <v>64</v>
      </c>
      <c r="AZ49" s="104" t="s">
        <v>65</v>
      </c>
      <c r="BA49" s="104" t="s">
        <v>66</v>
      </c>
      <c r="BB49" s="104" t="s">
        <v>67</v>
      </c>
      <c r="BC49" s="104" t="s">
        <v>68</v>
      </c>
      <c r="BD49" s="105" t="s">
        <v>69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70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ROUND(AG52+AG62+AG70+AG72,2)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ROUND(AS52+AS62+AS70+AS72,2)</f>
        <v>0</v>
      </c>
      <c r="AT51" s="115">
        <f>ROUND(SUM(AV51:AW51),2)</f>
        <v>0</v>
      </c>
      <c r="AU51" s="116">
        <f>ROUND(AU52+AU62+AU70+AU72,5)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ROUND(AZ52+AZ62+AZ70+AZ72,2)</f>
        <v>0</v>
      </c>
      <c r="BA51" s="115">
        <f>ROUND(BA52+BA62+BA70+BA72,2)</f>
        <v>0</v>
      </c>
      <c r="BB51" s="115">
        <f>ROUND(BB52+BB62+BB70+BB72,2)</f>
        <v>0</v>
      </c>
      <c r="BC51" s="115">
        <f>ROUND(BC52+BC62+BC70+BC72,2)</f>
        <v>0</v>
      </c>
      <c r="BD51" s="117">
        <f>ROUND(BD52+BD62+BD70+BD72,2)</f>
        <v>0</v>
      </c>
      <c r="BS51" s="118" t="s">
        <v>71</v>
      </c>
      <c r="BT51" s="118" t="s">
        <v>72</v>
      </c>
      <c r="BU51" s="119" t="s">
        <v>73</v>
      </c>
      <c r="BV51" s="118" t="s">
        <v>74</v>
      </c>
      <c r="BW51" s="118" t="s">
        <v>7</v>
      </c>
      <c r="BX51" s="118" t="s">
        <v>75</v>
      </c>
      <c r="CL51" s="118" t="s">
        <v>21</v>
      </c>
    </row>
    <row r="52" s="5" customFormat="1" ht="16.5" customHeight="1"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ROUND(AG53+SUM(AG54:AG57),2)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78</v>
      </c>
      <c r="AR52" s="127"/>
      <c r="AS52" s="128">
        <f>ROUND(AS53+SUM(AS54:AS57),2)</f>
        <v>0</v>
      </c>
      <c r="AT52" s="129">
        <f>ROUND(SUM(AV52:AW52),2)</f>
        <v>0</v>
      </c>
      <c r="AU52" s="130">
        <f>ROUND(AU53+SUM(AU54:AU57),5)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ROUND(AZ53+SUM(AZ54:AZ57),2)</f>
        <v>0</v>
      </c>
      <c r="BA52" s="129">
        <f>ROUND(BA53+SUM(BA54:BA57),2)</f>
        <v>0</v>
      </c>
      <c r="BB52" s="129">
        <f>ROUND(BB53+SUM(BB54:BB57),2)</f>
        <v>0</v>
      </c>
      <c r="BC52" s="129">
        <f>ROUND(BC53+SUM(BC54:BC57),2)</f>
        <v>0</v>
      </c>
      <c r="BD52" s="131">
        <f>ROUND(BD53+SUM(BD54:BD57),2)</f>
        <v>0</v>
      </c>
      <c r="BS52" s="132" t="s">
        <v>71</v>
      </c>
      <c r="BT52" s="132" t="s">
        <v>79</v>
      </c>
      <c r="BU52" s="132" t="s">
        <v>73</v>
      </c>
      <c r="BV52" s="132" t="s">
        <v>74</v>
      </c>
      <c r="BW52" s="132" t="s">
        <v>80</v>
      </c>
      <c r="BX52" s="132" t="s">
        <v>7</v>
      </c>
      <c r="CL52" s="132" t="s">
        <v>21</v>
      </c>
      <c r="CM52" s="132" t="s">
        <v>81</v>
      </c>
    </row>
    <row r="53" s="6" customFormat="1" ht="16.5" customHeight="1">
      <c r="A53" s="133" t="s">
        <v>82</v>
      </c>
      <c r="B53" s="134"/>
      <c r="C53" s="135"/>
      <c r="D53" s="135"/>
      <c r="E53" s="136" t="s">
        <v>83</v>
      </c>
      <c r="F53" s="136"/>
      <c r="G53" s="136"/>
      <c r="H53" s="136"/>
      <c r="I53" s="136"/>
      <c r="J53" s="135"/>
      <c r="K53" s="136" t="s">
        <v>84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'A.1 - HSV+PSV - HZ'!J29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85</v>
      </c>
      <c r="AR53" s="139"/>
      <c r="AS53" s="140">
        <v>0</v>
      </c>
      <c r="AT53" s="141">
        <f>ROUND(SUM(AV53:AW53),2)</f>
        <v>0</v>
      </c>
      <c r="AU53" s="142">
        <f>'A.1 - HSV+PSV - HZ'!P114</f>
        <v>0</v>
      </c>
      <c r="AV53" s="141">
        <f>'A.1 - HSV+PSV - HZ'!J32</f>
        <v>0</v>
      </c>
      <c r="AW53" s="141">
        <f>'A.1 - HSV+PSV - HZ'!J33</f>
        <v>0</v>
      </c>
      <c r="AX53" s="141">
        <f>'A.1 - HSV+PSV - HZ'!J34</f>
        <v>0</v>
      </c>
      <c r="AY53" s="141">
        <f>'A.1 - HSV+PSV - HZ'!J35</f>
        <v>0</v>
      </c>
      <c r="AZ53" s="141">
        <f>'A.1 - HSV+PSV - HZ'!F32</f>
        <v>0</v>
      </c>
      <c r="BA53" s="141">
        <f>'A.1 - HSV+PSV - HZ'!F33</f>
        <v>0</v>
      </c>
      <c r="BB53" s="141">
        <f>'A.1 - HSV+PSV - HZ'!F34</f>
        <v>0</v>
      </c>
      <c r="BC53" s="141">
        <f>'A.1 - HSV+PSV - HZ'!F35</f>
        <v>0</v>
      </c>
      <c r="BD53" s="143">
        <f>'A.1 - HSV+PSV - HZ'!F36</f>
        <v>0</v>
      </c>
      <c r="BT53" s="144" t="s">
        <v>81</v>
      </c>
      <c r="BV53" s="144" t="s">
        <v>74</v>
      </c>
      <c r="BW53" s="144" t="s">
        <v>86</v>
      </c>
      <c r="BX53" s="144" t="s">
        <v>80</v>
      </c>
      <c r="CL53" s="144" t="s">
        <v>21</v>
      </c>
    </row>
    <row r="54" s="6" customFormat="1" ht="16.5" customHeight="1">
      <c r="A54" s="133" t="s">
        <v>82</v>
      </c>
      <c r="B54" s="134"/>
      <c r="C54" s="135"/>
      <c r="D54" s="135"/>
      <c r="E54" s="136" t="s">
        <v>87</v>
      </c>
      <c r="F54" s="136"/>
      <c r="G54" s="136"/>
      <c r="H54" s="136"/>
      <c r="I54" s="136"/>
      <c r="J54" s="135"/>
      <c r="K54" s="136" t="s">
        <v>88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7">
        <f>'A.2 - ÚT - HZ'!J29</f>
        <v>0</v>
      </c>
      <c r="AH54" s="135"/>
      <c r="AI54" s="135"/>
      <c r="AJ54" s="135"/>
      <c r="AK54" s="135"/>
      <c r="AL54" s="135"/>
      <c r="AM54" s="135"/>
      <c r="AN54" s="137">
        <f>SUM(AG54,AT54)</f>
        <v>0</v>
      </c>
      <c r="AO54" s="135"/>
      <c r="AP54" s="135"/>
      <c r="AQ54" s="138" t="s">
        <v>85</v>
      </c>
      <c r="AR54" s="139"/>
      <c r="AS54" s="140">
        <v>0</v>
      </c>
      <c r="AT54" s="141">
        <f>ROUND(SUM(AV54:AW54),2)</f>
        <v>0</v>
      </c>
      <c r="AU54" s="142">
        <f>'A.2 - ÚT - HZ'!P91</f>
        <v>0</v>
      </c>
      <c r="AV54" s="141">
        <f>'A.2 - ÚT - HZ'!J32</f>
        <v>0</v>
      </c>
      <c r="AW54" s="141">
        <f>'A.2 - ÚT - HZ'!J33</f>
        <v>0</v>
      </c>
      <c r="AX54" s="141">
        <f>'A.2 - ÚT - HZ'!J34</f>
        <v>0</v>
      </c>
      <c r="AY54" s="141">
        <f>'A.2 - ÚT - HZ'!J35</f>
        <v>0</v>
      </c>
      <c r="AZ54" s="141">
        <f>'A.2 - ÚT - HZ'!F32</f>
        <v>0</v>
      </c>
      <c r="BA54" s="141">
        <f>'A.2 - ÚT - HZ'!F33</f>
        <v>0</v>
      </c>
      <c r="BB54" s="141">
        <f>'A.2 - ÚT - HZ'!F34</f>
        <v>0</v>
      </c>
      <c r="BC54" s="141">
        <f>'A.2 - ÚT - HZ'!F35</f>
        <v>0</v>
      </c>
      <c r="BD54" s="143">
        <f>'A.2 - ÚT - HZ'!F36</f>
        <v>0</v>
      </c>
      <c r="BT54" s="144" t="s">
        <v>81</v>
      </c>
      <c r="BV54" s="144" t="s">
        <v>74</v>
      </c>
      <c r="BW54" s="144" t="s">
        <v>89</v>
      </c>
      <c r="BX54" s="144" t="s">
        <v>80</v>
      </c>
      <c r="CL54" s="144" t="s">
        <v>21</v>
      </c>
    </row>
    <row r="55" s="6" customFormat="1" ht="16.5" customHeight="1">
      <c r="A55" s="133" t="s">
        <v>82</v>
      </c>
      <c r="B55" s="134"/>
      <c r="C55" s="135"/>
      <c r="D55" s="135"/>
      <c r="E55" s="136" t="s">
        <v>90</v>
      </c>
      <c r="F55" s="136"/>
      <c r="G55" s="136"/>
      <c r="H55" s="136"/>
      <c r="I55" s="136"/>
      <c r="J55" s="135"/>
      <c r="K55" s="136" t="s">
        <v>91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'A.3 - ZTI - HZ 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85</v>
      </c>
      <c r="AR55" s="139"/>
      <c r="AS55" s="140">
        <v>0</v>
      </c>
      <c r="AT55" s="141">
        <f>ROUND(SUM(AV55:AW55),2)</f>
        <v>0</v>
      </c>
      <c r="AU55" s="142">
        <f>'A.3 - ZTI - HZ '!P96</f>
        <v>0</v>
      </c>
      <c r="AV55" s="141">
        <f>'A.3 - ZTI - HZ '!J32</f>
        <v>0</v>
      </c>
      <c r="AW55" s="141">
        <f>'A.3 - ZTI - HZ '!J33</f>
        <v>0</v>
      </c>
      <c r="AX55" s="141">
        <f>'A.3 - ZTI - HZ '!J34</f>
        <v>0</v>
      </c>
      <c r="AY55" s="141">
        <f>'A.3 - ZTI - HZ '!J35</f>
        <v>0</v>
      </c>
      <c r="AZ55" s="141">
        <f>'A.3 - ZTI - HZ '!F32</f>
        <v>0</v>
      </c>
      <c r="BA55" s="141">
        <f>'A.3 - ZTI - HZ '!F33</f>
        <v>0</v>
      </c>
      <c r="BB55" s="141">
        <f>'A.3 - ZTI - HZ '!F34</f>
        <v>0</v>
      </c>
      <c r="BC55" s="141">
        <f>'A.3 - ZTI - HZ '!F35</f>
        <v>0</v>
      </c>
      <c r="BD55" s="143">
        <f>'A.3 - ZTI - HZ '!F36</f>
        <v>0</v>
      </c>
      <c r="BT55" s="144" t="s">
        <v>81</v>
      </c>
      <c r="BV55" s="144" t="s">
        <v>74</v>
      </c>
      <c r="BW55" s="144" t="s">
        <v>92</v>
      </c>
      <c r="BX55" s="144" t="s">
        <v>80</v>
      </c>
      <c r="CL55" s="144" t="s">
        <v>21</v>
      </c>
    </row>
    <row r="56" s="6" customFormat="1" ht="16.5" customHeight="1">
      <c r="A56" s="133" t="s">
        <v>82</v>
      </c>
      <c r="B56" s="134"/>
      <c r="C56" s="135"/>
      <c r="D56" s="135"/>
      <c r="E56" s="136" t="s">
        <v>93</v>
      </c>
      <c r="F56" s="136"/>
      <c r="G56" s="136"/>
      <c r="H56" s="136"/>
      <c r="I56" s="136"/>
      <c r="J56" s="135"/>
      <c r="K56" s="136" t="s">
        <v>94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7">
        <f>'A.4 - ELEKTRO - HZ '!J29</f>
        <v>0</v>
      </c>
      <c r="AH56" s="135"/>
      <c r="AI56" s="135"/>
      <c r="AJ56" s="135"/>
      <c r="AK56" s="135"/>
      <c r="AL56" s="135"/>
      <c r="AM56" s="135"/>
      <c r="AN56" s="137">
        <f>SUM(AG56,AT56)</f>
        <v>0</v>
      </c>
      <c r="AO56" s="135"/>
      <c r="AP56" s="135"/>
      <c r="AQ56" s="138" t="s">
        <v>85</v>
      </c>
      <c r="AR56" s="139"/>
      <c r="AS56" s="140">
        <v>0</v>
      </c>
      <c r="AT56" s="141">
        <f>ROUND(SUM(AV56:AW56),2)</f>
        <v>0</v>
      </c>
      <c r="AU56" s="142">
        <f>'A.4 - ELEKTRO - HZ '!P155</f>
        <v>0</v>
      </c>
      <c r="AV56" s="141">
        <f>'A.4 - ELEKTRO - HZ '!J32</f>
        <v>0</v>
      </c>
      <c r="AW56" s="141">
        <f>'A.4 - ELEKTRO - HZ '!J33</f>
        <v>0</v>
      </c>
      <c r="AX56" s="141">
        <f>'A.4 - ELEKTRO - HZ '!J34</f>
        <v>0</v>
      </c>
      <c r="AY56" s="141">
        <f>'A.4 - ELEKTRO - HZ '!J35</f>
        <v>0</v>
      </c>
      <c r="AZ56" s="141">
        <f>'A.4 - ELEKTRO - HZ '!F32</f>
        <v>0</v>
      </c>
      <c r="BA56" s="141">
        <f>'A.4 - ELEKTRO - HZ '!F33</f>
        <v>0</v>
      </c>
      <c r="BB56" s="141">
        <f>'A.4 - ELEKTRO - HZ '!F34</f>
        <v>0</v>
      </c>
      <c r="BC56" s="141">
        <f>'A.4 - ELEKTRO - HZ '!F35</f>
        <v>0</v>
      </c>
      <c r="BD56" s="143">
        <f>'A.4 - ELEKTRO - HZ '!F36</f>
        <v>0</v>
      </c>
      <c r="BT56" s="144" t="s">
        <v>81</v>
      </c>
      <c r="BV56" s="144" t="s">
        <v>74</v>
      </c>
      <c r="BW56" s="144" t="s">
        <v>95</v>
      </c>
      <c r="BX56" s="144" t="s">
        <v>80</v>
      </c>
      <c r="CL56" s="144" t="s">
        <v>21</v>
      </c>
    </row>
    <row r="57" s="6" customFormat="1" ht="16.5" customHeight="1">
      <c r="B57" s="134"/>
      <c r="C57" s="135"/>
      <c r="D57" s="135"/>
      <c r="E57" s="136" t="s">
        <v>96</v>
      </c>
      <c r="F57" s="136"/>
      <c r="G57" s="136"/>
      <c r="H57" s="136"/>
      <c r="I57" s="136"/>
      <c r="J57" s="135"/>
      <c r="K57" s="136" t="s">
        <v>97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45">
        <f>ROUND(SUM(AG58:AG61),2)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85</v>
      </c>
      <c r="AR57" s="139"/>
      <c r="AS57" s="140">
        <f>ROUND(SUM(AS58:AS61),2)</f>
        <v>0</v>
      </c>
      <c r="AT57" s="141">
        <f>ROUND(SUM(AV57:AW57),2)</f>
        <v>0</v>
      </c>
      <c r="AU57" s="142">
        <f>ROUND(SUM(AU58:AU61),5)</f>
        <v>0</v>
      </c>
      <c r="AV57" s="141">
        <f>ROUND(AZ57*L26,2)</f>
        <v>0</v>
      </c>
      <c r="AW57" s="141">
        <f>ROUND(BA57*L27,2)</f>
        <v>0</v>
      </c>
      <c r="AX57" s="141">
        <f>ROUND(BB57*L26,2)</f>
        <v>0</v>
      </c>
      <c r="AY57" s="141">
        <f>ROUND(BC57*L27,2)</f>
        <v>0</v>
      </c>
      <c r="AZ57" s="141">
        <f>ROUND(SUM(AZ58:AZ61),2)</f>
        <v>0</v>
      </c>
      <c r="BA57" s="141">
        <f>ROUND(SUM(BA58:BA61),2)</f>
        <v>0</v>
      </c>
      <c r="BB57" s="141">
        <f>ROUND(SUM(BB58:BB61),2)</f>
        <v>0</v>
      </c>
      <c r="BC57" s="141">
        <f>ROUND(SUM(BC58:BC61),2)</f>
        <v>0</v>
      </c>
      <c r="BD57" s="143">
        <f>ROUND(SUM(BD58:BD61),2)</f>
        <v>0</v>
      </c>
      <c r="BS57" s="144" t="s">
        <v>71</v>
      </c>
      <c r="BT57" s="144" t="s">
        <v>81</v>
      </c>
      <c r="BU57" s="144" t="s">
        <v>73</v>
      </c>
      <c r="BV57" s="144" t="s">
        <v>74</v>
      </c>
      <c r="BW57" s="144" t="s">
        <v>98</v>
      </c>
      <c r="BX57" s="144" t="s">
        <v>80</v>
      </c>
      <c r="CL57" s="144" t="s">
        <v>21</v>
      </c>
    </row>
    <row r="58" s="6" customFormat="1" ht="16.5" customHeight="1">
      <c r="A58" s="133" t="s">
        <v>82</v>
      </c>
      <c r="B58" s="134"/>
      <c r="C58" s="135"/>
      <c r="D58" s="135"/>
      <c r="E58" s="135"/>
      <c r="F58" s="136" t="s">
        <v>99</v>
      </c>
      <c r="G58" s="136"/>
      <c r="H58" s="136"/>
      <c r="I58" s="136"/>
      <c r="J58" s="136"/>
      <c r="K58" s="135"/>
      <c r="L58" s="136" t="s">
        <v>100</v>
      </c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7">
        <f>'A.5.0 - VZT - přirážky + ...'!J31</f>
        <v>0</v>
      </c>
      <c r="AH58" s="135"/>
      <c r="AI58" s="135"/>
      <c r="AJ58" s="135"/>
      <c r="AK58" s="135"/>
      <c r="AL58" s="135"/>
      <c r="AM58" s="135"/>
      <c r="AN58" s="137">
        <f>SUM(AG58,AT58)</f>
        <v>0</v>
      </c>
      <c r="AO58" s="135"/>
      <c r="AP58" s="135"/>
      <c r="AQ58" s="138" t="s">
        <v>85</v>
      </c>
      <c r="AR58" s="139"/>
      <c r="AS58" s="140">
        <v>0</v>
      </c>
      <c r="AT58" s="141">
        <f>ROUND(SUM(AV58:AW58),2)</f>
        <v>0</v>
      </c>
      <c r="AU58" s="142">
        <f>'A.5.0 - VZT - přirážky + ...'!P91</f>
        <v>0</v>
      </c>
      <c r="AV58" s="141">
        <f>'A.5.0 - VZT - přirážky + ...'!J34</f>
        <v>0</v>
      </c>
      <c r="AW58" s="141">
        <f>'A.5.0 - VZT - přirážky + ...'!J35</f>
        <v>0</v>
      </c>
      <c r="AX58" s="141">
        <f>'A.5.0 - VZT - přirážky + ...'!J36</f>
        <v>0</v>
      </c>
      <c r="AY58" s="141">
        <f>'A.5.0 - VZT - přirážky + ...'!J37</f>
        <v>0</v>
      </c>
      <c r="AZ58" s="141">
        <f>'A.5.0 - VZT - přirážky + ...'!F34</f>
        <v>0</v>
      </c>
      <c r="BA58" s="141">
        <f>'A.5.0 - VZT - přirážky + ...'!F35</f>
        <v>0</v>
      </c>
      <c r="BB58" s="141">
        <f>'A.5.0 - VZT - přirážky + ...'!F36</f>
        <v>0</v>
      </c>
      <c r="BC58" s="141">
        <f>'A.5.0 - VZT - přirážky + ...'!F37</f>
        <v>0</v>
      </c>
      <c r="BD58" s="143">
        <f>'A.5.0 - VZT - přirážky + ...'!F38</f>
        <v>0</v>
      </c>
      <c r="BT58" s="144" t="s">
        <v>101</v>
      </c>
      <c r="BV58" s="144" t="s">
        <v>74</v>
      </c>
      <c r="BW58" s="144" t="s">
        <v>102</v>
      </c>
      <c r="BX58" s="144" t="s">
        <v>98</v>
      </c>
      <c r="CL58" s="144" t="s">
        <v>21</v>
      </c>
    </row>
    <row r="59" s="6" customFormat="1" ht="16.5" customHeight="1">
      <c r="A59" s="133" t="s">
        <v>82</v>
      </c>
      <c r="B59" s="134"/>
      <c r="C59" s="135"/>
      <c r="D59" s="135"/>
      <c r="E59" s="135"/>
      <c r="F59" s="136" t="s">
        <v>103</v>
      </c>
      <c r="G59" s="136"/>
      <c r="H59" s="136"/>
      <c r="I59" s="136"/>
      <c r="J59" s="136"/>
      <c r="K59" s="135"/>
      <c r="L59" s="136" t="s">
        <v>104</v>
      </c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'A.5.1 - VZT - HZ_3'!J31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85</v>
      </c>
      <c r="AR59" s="139"/>
      <c r="AS59" s="140">
        <v>0</v>
      </c>
      <c r="AT59" s="141">
        <f>ROUND(SUM(AV59:AW59),2)</f>
        <v>0</v>
      </c>
      <c r="AU59" s="142">
        <f>'A.5.1 - VZT - HZ_3'!P91</f>
        <v>0</v>
      </c>
      <c r="AV59" s="141">
        <f>'A.5.1 - VZT - HZ_3'!J34</f>
        <v>0</v>
      </c>
      <c r="AW59" s="141">
        <f>'A.5.1 - VZT - HZ_3'!J35</f>
        <v>0</v>
      </c>
      <c r="AX59" s="141">
        <f>'A.5.1 - VZT - HZ_3'!J36</f>
        <v>0</v>
      </c>
      <c r="AY59" s="141">
        <f>'A.5.1 - VZT - HZ_3'!J37</f>
        <v>0</v>
      </c>
      <c r="AZ59" s="141">
        <f>'A.5.1 - VZT - HZ_3'!F34</f>
        <v>0</v>
      </c>
      <c r="BA59" s="141">
        <f>'A.5.1 - VZT - HZ_3'!F35</f>
        <v>0</v>
      </c>
      <c r="BB59" s="141">
        <f>'A.5.1 - VZT - HZ_3'!F36</f>
        <v>0</v>
      </c>
      <c r="BC59" s="141">
        <f>'A.5.1 - VZT - HZ_3'!F37</f>
        <v>0</v>
      </c>
      <c r="BD59" s="143">
        <f>'A.5.1 - VZT - HZ_3'!F38</f>
        <v>0</v>
      </c>
      <c r="BT59" s="144" t="s">
        <v>101</v>
      </c>
      <c r="BV59" s="144" t="s">
        <v>74</v>
      </c>
      <c r="BW59" s="144" t="s">
        <v>105</v>
      </c>
      <c r="BX59" s="144" t="s">
        <v>98</v>
      </c>
      <c r="CL59" s="144" t="s">
        <v>21</v>
      </c>
    </row>
    <row r="60" s="6" customFormat="1" ht="16.5" customHeight="1">
      <c r="A60" s="133" t="s">
        <v>82</v>
      </c>
      <c r="B60" s="134"/>
      <c r="C60" s="135"/>
      <c r="D60" s="135"/>
      <c r="E60" s="135"/>
      <c r="F60" s="136" t="s">
        <v>106</v>
      </c>
      <c r="G60" s="136"/>
      <c r="H60" s="136"/>
      <c r="I60" s="136"/>
      <c r="J60" s="136"/>
      <c r="K60" s="135"/>
      <c r="L60" s="136" t="s">
        <v>107</v>
      </c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7">
        <f>'A.5.2 - VZT - HZ_4'!J31</f>
        <v>0</v>
      </c>
      <c r="AH60" s="135"/>
      <c r="AI60" s="135"/>
      <c r="AJ60" s="135"/>
      <c r="AK60" s="135"/>
      <c r="AL60" s="135"/>
      <c r="AM60" s="135"/>
      <c r="AN60" s="137">
        <f>SUM(AG60,AT60)</f>
        <v>0</v>
      </c>
      <c r="AO60" s="135"/>
      <c r="AP60" s="135"/>
      <c r="AQ60" s="138" t="s">
        <v>85</v>
      </c>
      <c r="AR60" s="139"/>
      <c r="AS60" s="140">
        <v>0</v>
      </c>
      <c r="AT60" s="141">
        <f>ROUND(SUM(AV60:AW60),2)</f>
        <v>0</v>
      </c>
      <c r="AU60" s="142">
        <f>'A.5.2 - VZT - HZ_4'!P91</f>
        <v>0</v>
      </c>
      <c r="AV60" s="141">
        <f>'A.5.2 - VZT - HZ_4'!J34</f>
        <v>0</v>
      </c>
      <c r="AW60" s="141">
        <f>'A.5.2 - VZT - HZ_4'!J35</f>
        <v>0</v>
      </c>
      <c r="AX60" s="141">
        <f>'A.5.2 - VZT - HZ_4'!J36</f>
        <v>0</v>
      </c>
      <c r="AY60" s="141">
        <f>'A.5.2 - VZT - HZ_4'!J37</f>
        <v>0</v>
      </c>
      <c r="AZ60" s="141">
        <f>'A.5.2 - VZT - HZ_4'!F34</f>
        <v>0</v>
      </c>
      <c r="BA60" s="141">
        <f>'A.5.2 - VZT - HZ_4'!F35</f>
        <v>0</v>
      </c>
      <c r="BB60" s="141">
        <f>'A.5.2 - VZT - HZ_4'!F36</f>
        <v>0</v>
      </c>
      <c r="BC60" s="141">
        <f>'A.5.2 - VZT - HZ_4'!F37</f>
        <v>0</v>
      </c>
      <c r="BD60" s="143">
        <f>'A.5.2 - VZT - HZ_4'!F38</f>
        <v>0</v>
      </c>
      <c r="BT60" s="144" t="s">
        <v>101</v>
      </c>
      <c r="BV60" s="144" t="s">
        <v>74</v>
      </c>
      <c r="BW60" s="144" t="s">
        <v>108</v>
      </c>
      <c r="BX60" s="144" t="s">
        <v>98</v>
      </c>
      <c r="CL60" s="144" t="s">
        <v>21</v>
      </c>
    </row>
    <row r="61" s="6" customFormat="1" ht="16.5" customHeight="1">
      <c r="A61" s="133" t="s">
        <v>82</v>
      </c>
      <c r="B61" s="134"/>
      <c r="C61" s="135"/>
      <c r="D61" s="135"/>
      <c r="E61" s="135"/>
      <c r="F61" s="136" t="s">
        <v>109</v>
      </c>
      <c r="G61" s="136"/>
      <c r="H61" s="136"/>
      <c r="I61" s="136"/>
      <c r="J61" s="136"/>
      <c r="K61" s="135"/>
      <c r="L61" s="136" t="s">
        <v>110</v>
      </c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7">
        <f>'A.5.3 - VZT - HZ_5'!J31</f>
        <v>0</v>
      </c>
      <c r="AH61" s="135"/>
      <c r="AI61" s="135"/>
      <c r="AJ61" s="135"/>
      <c r="AK61" s="135"/>
      <c r="AL61" s="135"/>
      <c r="AM61" s="135"/>
      <c r="AN61" s="137">
        <f>SUM(AG61,AT61)</f>
        <v>0</v>
      </c>
      <c r="AO61" s="135"/>
      <c r="AP61" s="135"/>
      <c r="AQ61" s="138" t="s">
        <v>85</v>
      </c>
      <c r="AR61" s="139"/>
      <c r="AS61" s="140">
        <v>0</v>
      </c>
      <c r="AT61" s="141">
        <f>ROUND(SUM(AV61:AW61),2)</f>
        <v>0</v>
      </c>
      <c r="AU61" s="142">
        <f>'A.5.3 - VZT - HZ_5'!P91</f>
        <v>0</v>
      </c>
      <c r="AV61" s="141">
        <f>'A.5.3 - VZT - HZ_5'!J34</f>
        <v>0</v>
      </c>
      <c r="AW61" s="141">
        <f>'A.5.3 - VZT - HZ_5'!J35</f>
        <v>0</v>
      </c>
      <c r="AX61" s="141">
        <f>'A.5.3 - VZT - HZ_5'!J36</f>
        <v>0</v>
      </c>
      <c r="AY61" s="141">
        <f>'A.5.3 - VZT - HZ_5'!J37</f>
        <v>0</v>
      </c>
      <c r="AZ61" s="141">
        <f>'A.5.3 - VZT - HZ_5'!F34</f>
        <v>0</v>
      </c>
      <c r="BA61" s="141">
        <f>'A.5.3 - VZT - HZ_5'!F35</f>
        <v>0</v>
      </c>
      <c r="BB61" s="141">
        <f>'A.5.3 - VZT - HZ_5'!F36</f>
        <v>0</v>
      </c>
      <c r="BC61" s="141">
        <f>'A.5.3 - VZT - HZ_5'!F37</f>
        <v>0</v>
      </c>
      <c r="BD61" s="143">
        <f>'A.5.3 - VZT - HZ_5'!F38</f>
        <v>0</v>
      </c>
      <c r="BT61" s="144" t="s">
        <v>101</v>
      </c>
      <c r="BV61" s="144" t="s">
        <v>74</v>
      </c>
      <c r="BW61" s="144" t="s">
        <v>111</v>
      </c>
      <c r="BX61" s="144" t="s">
        <v>98</v>
      </c>
      <c r="CL61" s="144" t="s">
        <v>21</v>
      </c>
    </row>
    <row r="62" s="5" customFormat="1" ht="16.5" customHeight="1">
      <c r="B62" s="120"/>
      <c r="C62" s="121"/>
      <c r="D62" s="122" t="s">
        <v>112</v>
      </c>
      <c r="E62" s="122"/>
      <c r="F62" s="122"/>
      <c r="G62" s="122"/>
      <c r="H62" s="122"/>
      <c r="I62" s="123"/>
      <c r="J62" s="122" t="s">
        <v>113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4">
        <f>ROUND(AG63+SUM(AG64:AG67),2)</f>
        <v>0</v>
      </c>
      <c r="AH62" s="123"/>
      <c r="AI62" s="123"/>
      <c r="AJ62" s="123"/>
      <c r="AK62" s="123"/>
      <c r="AL62" s="123"/>
      <c r="AM62" s="123"/>
      <c r="AN62" s="125">
        <f>SUM(AG62,AT62)</f>
        <v>0</v>
      </c>
      <c r="AO62" s="123"/>
      <c r="AP62" s="123"/>
      <c r="AQ62" s="126" t="s">
        <v>78</v>
      </c>
      <c r="AR62" s="127"/>
      <c r="AS62" s="128">
        <f>ROUND(AS63+SUM(AS64:AS67),2)</f>
        <v>0</v>
      </c>
      <c r="AT62" s="129">
        <f>ROUND(SUM(AV62:AW62),2)</f>
        <v>0</v>
      </c>
      <c r="AU62" s="130">
        <f>ROUND(AU63+SUM(AU64:AU67),5)</f>
        <v>0</v>
      </c>
      <c r="AV62" s="129">
        <f>ROUND(AZ62*L26,2)</f>
        <v>0</v>
      </c>
      <c r="AW62" s="129">
        <f>ROUND(BA62*L27,2)</f>
        <v>0</v>
      </c>
      <c r="AX62" s="129">
        <f>ROUND(BB62*L26,2)</f>
        <v>0</v>
      </c>
      <c r="AY62" s="129">
        <f>ROUND(BC62*L27,2)</f>
        <v>0</v>
      </c>
      <c r="AZ62" s="129">
        <f>ROUND(AZ63+SUM(AZ64:AZ67),2)</f>
        <v>0</v>
      </c>
      <c r="BA62" s="129">
        <f>ROUND(BA63+SUM(BA64:BA67),2)</f>
        <v>0</v>
      </c>
      <c r="BB62" s="129">
        <f>ROUND(BB63+SUM(BB64:BB67),2)</f>
        <v>0</v>
      </c>
      <c r="BC62" s="129">
        <f>ROUND(BC63+SUM(BC64:BC67),2)</f>
        <v>0</v>
      </c>
      <c r="BD62" s="131">
        <f>ROUND(BD63+SUM(BD64:BD67),2)</f>
        <v>0</v>
      </c>
      <c r="BS62" s="132" t="s">
        <v>71</v>
      </c>
      <c r="BT62" s="132" t="s">
        <v>79</v>
      </c>
      <c r="BU62" s="132" t="s">
        <v>73</v>
      </c>
      <c r="BV62" s="132" t="s">
        <v>74</v>
      </c>
      <c r="BW62" s="132" t="s">
        <v>114</v>
      </c>
      <c r="BX62" s="132" t="s">
        <v>7</v>
      </c>
      <c r="CL62" s="132" t="s">
        <v>21</v>
      </c>
      <c r="CM62" s="132" t="s">
        <v>81</v>
      </c>
    </row>
    <row r="63" s="6" customFormat="1" ht="16.5" customHeight="1">
      <c r="A63" s="133" t="s">
        <v>82</v>
      </c>
      <c r="B63" s="134"/>
      <c r="C63" s="135"/>
      <c r="D63" s="135"/>
      <c r="E63" s="136" t="s">
        <v>115</v>
      </c>
      <c r="F63" s="136"/>
      <c r="G63" s="136"/>
      <c r="H63" s="136"/>
      <c r="I63" s="136"/>
      <c r="J63" s="135"/>
      <c r="K63" s="136" t="s">
        <v>116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7">
        <f>'B.6 - HSV + PSV - BYT '!J29</f>
        <v>0</v>
      </c>
      <c r="AH63" s="135"/>
      <c r="AI63" s="135"/>
      <c r="AJ63" s="135"/>
      <c r="AK63" s="135"/>
      <c r="AL63" s="135"/>
      <c r="AM63" s="135"/>
      <c r="AN63" s="137">
        <f>SUM(AG63,AT63)</f>
        <v>0</v>
      </c>
      <c r="AO63" s="135"/>
      <c r="AP63" s="135"/>
      <c r="AQ63" s="138" t="s">
        <v>85</v>
      </c>
      <c r="AR63" s="139"/>
      <c r="AS63" s="140">
        <v>0</v>
      </c>
      <c r="AT63" s="141">
        <f>ROUND(SUM(AV63:AW63),2)</f>
        <v>0</v>
      </c>
      <c r="AU63" s="142">
        <f>'B.6 - HSV + PSV - BYT '!P103</f>
        <v>0</v>
      </c>
      <c r="AV63" s="141">
        <f>'B.6 - HSV + PSV - BYT '!J32</f>
        <v>0</v>
      </c>
      <c r="AW63" s="141">
        <f>'B.6 - HSV + PSV - BYT '!J33</f>
        <v>0</v>
      </c>
      <c r="AX63" s="141">
        <f>'B.6 - HSV + PSV - BYT '!J34</f>
        <v>0</v>
      </c>
      <c r="AY63" s="141">
        <f>'B.6 - HSV + PSV - BYT '!J35</f>
        <v>0</v>
      </c>
      <c r="AZ63" s="141">
        <f>'B.6 - HSV + PSV - BYT '!F32</f>
        <v>0</v>
      </c>
      <c r="BA63" s="141">
        <f>'B.6 - HSV + PSV - BYT '!F33</f>
        <v>0</v>
      </c>
      <c r="BB63" s="141">
        <f>'B.6 - HSV + PSV - BYT '!F34</f>
        <v>0</v>
      </c>
      <c r="BC63" s="141">
        <f>'B.6 - HSV + PSV - BYT '!F35</f>
        <v>0</v>
      </c>
      <c r="BD63" s="143">
        <f>'B.6 - HSV + PSV - BYT '!F36</f>
        <v>0</v>
      </c>
      <c r="BT63" s="144" t="s">
        <v>81</v>
      </c>
      <c r="BV63" s="144" t="s">
        <v>74</v>
      </c>
      <c r="BW63" s="144" t="s">
        <v>117</v>
      </c>
      <c r="BX63" s="144" t="s">
        <v>114</v>
      </c>
      <c r="CL63" s="144" t="s">
        <v>21</v>
      </c>
    </row>
    <row r="64" s="6" customFormat="1" ht="16.5" customHeight="1">
      <c r="A64" s="133" t="s">
        <v>82</v>
      </c>
      <c r="B64" s="134"/>
      <c r="C64" s="135"/>
      <c r="D64" s="135"/>
      <c r="E64" s="136" t="s">
        <v>118</v>
      </c>
      <c r="F64" s="136"/>
      <c r="G64" s="136"/>
      <c r="H64" s="136"/>
      <c r="I64" s="136"/>
      <c r="J64" s="135"/>
      <c r="K64" s="136" t="s">
        <v>119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7">
        <f>'B.7 - ÚT - BYT'!J29</f>
        <v>0</v>
      </c>
      <c r="AH64" s="135"/>
      <c r="AI64" s="135"/>
      <c r="AJ64" s="135"/>
      <c r="AK64" s="135"/>
      <c r="AL64" s="135"/>
      <c r="AM64" s="135"/>
      <c r="AN64" s="137">
        <f>SUM(AG64,AT64)</f>
        <v>0</v>
      </c>
      <c r="AO64" s="135"/>
      <c r="AP64" s="135"/>
      <c r="AQ64" s="138" t="s">
        <v>85</v>
      </c>
      <c r="AR64" s="139"/>
      <c r="AS64" s="140">
        <v>0</v>
      </c>
      <c r="AT64" s="141">
        <f>ROUND(SUM(AV64:AW64),2)</f>
        <v>0</v>
      </c>
      <c r="AU64" s="142">
        <f>'B.7 - ÚT - BYT'!P88</f>
        <v>0</v>
      </c>
      <c r="AV64" s="141">
        <f>'B.7 - ÚT - BYT'!J32</f>
        <v>0</v>
      </c>
      <c r="AW64" s="141">
        <f>'B.7 - ÚT - BYT'!J33</f>
        <v>0</v>
      </c>
      <c r="AX64" s="141">
        <f>'B.7 - ÚT - BYT'!J34</f>
        <v>0</v>
      </c>
      <c r="AY64" s="141">
        <f>'B.7 - ÚT - BYT'!J35</f>
        <v>0</v>
      </c>
      <c r="AZ64" s="141">
        <f>'B.7 - ÚT - BYT'!F32</f>
        <v>0</v>
      </c>
      <c r="BA64" s="141">
        <f>'B.7 - ÚT - BYT'!F33</f>
        <v>0</v>
      </c>
      <c r="BB64" s="141">
        <f>'B.7 - ÚT - BYT'!F34</f>
        <v>0</v>
      </c>
      <c r="BC64" s="141">
        <f>'B.7 - ÚT - BYT'!F35</f>
        <v>0</v>
      </c>
      <c r="BD64" s="143">
        <f>'B.7 - ÚT - BYT'!F36</f>
        <v>0</v>
      </c>
      <c r="BT64" s="144" t="s">
        <v>81</v>
      </c>
      <c r="BV64" s="144" t="s">
        <v>74</v>
      </c>
      <c r="BW64" s="144" t="s">
        <v>120</v>
      </c>
      <c r="BX64" s="144" t="s">
        <v>114</v>
      </c>
      <c r="CL64" s="144" t="s">
        <v>21</v>
      </c>
    </row>
    <row r="65" s="6" customFormat="1" ht="16.5" customHeight="1">
      <c r="A65" s="133" t="s">
        <v>82</v>
      </c>
      <c r="B65" s="134"/>
      <c r="C65" s="135"/>
      <c r="D65" s="135"/>
      <c r="E65" s="136" t="s">
        <v>121</v>
      </c>
      <c r="F65" s="136"/>
      <c r="G65" s="136"/>
      <c r="H65" s="136"/>
      <c r="I65" s="136"/>
      <c r="J65" s="135"/>
      <c r="K65" s="136" t="s">
        <v>122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7">
        <f>'B.8 - ZTI - BYT '!J29</f>
        <v>0</v>
      </c>
      <c r="AH65" s="135"/>
      <c r="AI65" s="135"/>
      <c r="AJ65" s="135"/>
      <c r="AK65" s="135"/>
      <c r="AL65" s="135"/>
      <c r="AM65" s="135"/>
      <c r="AN65" s="137">
        <f>SUM(AG65,AT65)</f>
        <v>0</v>
      </c>
      <c r="AO65" s="135"/>
      <c r="AP65" s="135"/>
      <c r="AQ65" s="138" t="s">
        <v>85</v>
      </c>
      <c r="AR65" s="139"/>
      <c r="AS65" s="140">
        <v>0</v>
      </c>
      <c r="AT65" s="141">
        <f>ROUND(SUM(AV65:AW65),2)</f>
        <v>0</v>
      </c>
      <c r="AU65" s="142">
        <f>'B.8 - ZTI - BYT '!P89</f>
        <v>0</v>
      </c>
      <c r="AV65" s="141">
        <f>'B.8 - ZTI - BYT '!J32</f>
        <v>0</v>
      </c>
      <c r="AW65" s="141">
        <f>'B.8 - ZTI - BYT '!J33</f>
        <v>0</v>
      </c>
      <c r="AX65" s="141">
        <f>'B.8 - ZTI - BYT '!J34</f>
        <v>0</v>
      </c>
      <c r="AY65" s="141">
        <f>'B.8 - ZTI - BYT '!J35</f>
        <v>0</v>
      </c>
      <c r="AZ65" s="141">
        <f>'B.8 - ZTI - BYT '!F32</f>
        <v>0</v>
      </c>
      <c r="BA65" s="141">
        <f>'B.8 - ZTI - BYT '!F33</f>
        <v>0</v>
      </c>
      <c r="BB65" s="141">
        <f>'B.8 - ZTI - BYT '!F34</f>
        <v>0</v>
      </c>
      <c r="BC65" s="141">
        <f>'B.8 - ZTI - BYT '!F35</f>
        <v>0</v>
      </c>
      <c r="BD65" s="143">
        <f>'B.8 - ZTI - BYT '!F36</f>
        <v>0</v>
      </c>
      <c r="BT65" s="144" t="s">
        <v>81</v>
      </c>
      <c r="BV65" s="144" t="s">
        <v>74</v>
      </c>
      <c r="BW65" s="144" t="s">
        <v>123</v>
      </c>
      <c r="BX65" s="144" t="s">
        <v>114</v>
      </c>
      <c r="CL65" s="144" t="s">
        <v>21</v>
      </c>
    </row>
    <row r="66" s="6" customFormat="1" ht="16.5" customHeight="1">
      <c r="A66" s="133" t="s">
        <v>82</v>
      </c>
      <c r="B66" s="134"/>
      <c r="C66" s="135"/>
      <c r="D66" s="135"/>
      <c r="E66" s="136" t="s">
        <v>124</v>
      </c>
      <c r="F66" s="136"/>
      <c r="G66" s="136"/>
      <c r="H66" s="136"/>
      <c r="I66" s="136"/>
      <c r="J66" s="135"/>
      <c r="K66" s="136" t="s">
        <v>125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7">
        <f>'B.9 - ELEKTRO - BYT '!J29</f>
        <v>0</v>
      </c>
      <c r="AH66" s="135"/>
      <c r="AI66" s="135"/>
      <c r="AJ66" s="135"/>
      <c r="AK66" s="135"/>
      <c r="AL66" s="135"/>
      <c r="AM66" s="135"/>
      <c r="AN66" s="137">
        <f>SUM(AG66,AT66)</f>
        <v>0</v>
      </c>
      <c r="AO66" s="135"/>
      <c r="AP66" s="135"/>
      <c r="AQ66" s="138" t="s">
        <v>85</v>
      </c>
      <c r="AR66" s="139"/>
      <c r="AS66" s="140">
        <v>0</v>
      </c>
      <c r="AT66" s="141">
        <f>ROUND(SUM(AV66:AW66),2)</f>
        <v>0</v>
      </c>
      <c r="AU66" s="142">
        <f>'B.9 - ELEKTRO - BYT '!P128</f>
        <v>0</v>
      </c>
      <c r="AV66" s="141">
        <f>'B.9 - ELEKTRO - BYT '!J32</f>
        <v>0</v>
      </c>
      <c r="AW66" s="141">
        <f>'B.9 - ELEKTRO - BYT '!J33</f>
        <v>0</v>
      </c>
      <c r="AX66" s="141">
        <f>'B.9 - ELEKTRO - BYT '!J34</f>
        <v>0</v>
      </c>
      <c r="AY66" s="141">
        <f>'B.9 - ELEKTRO - BYT '!J35</f>
        <v>0</v>
      </c>
      <c r="AZ66" s="141">
        <f>'B.9 - ELEKTRO - BYT '!F32</f>
        <v>0</v>
      </c>
      <c r="BA66" s="141">
        <f>'B.9 - ELEKTRO - BYT '!F33</f>
        <v>0</v>
      </c>
      <c r="BB66" s="141">
        <f>'B.9 - ELEKTRO - BYT '!F34</f>
        <v>0</v>
      </c>
      <c r="BC66" s="141">
        <f>'B.9 - ELEKTRO - BYT '!F35</f>
        <v>0</v>
      </c>
      <c r="BD66" s="143">
        <f>'B.9 - ELEKTRO - BYT '!F36</f>
        <v>0</v>
      </c>
      <c r="BT66" s="144" t="s">
        <v>81</v>
      </c>
      <c r="BV66" s="144" t="s">
        <v>74</v>
      </c>
      <c r="BW66" s="144" t="s">
        <v>126</v>
      </c>
      <c r="BX66" s="144" t="s">
        <v>114</v>
      </c>
      <c r="CL66" s="144" t="s">
        <v>21</v>
      </c>
    </row>
    <row r="67" s="6" customFormat="1" ht="16.5" customHeight="1">
      <c r="B67" s="134"/>
      <c r="C67" s="135"/>
      <c r="D67" s="135"/>
      <c r="E67" s="136" t="s">
        <v>127</v>
      </c>
      <c r="F67" s="136"/>
      <c r="G67" s="136"/>
      <c r="H67" s="136"/>
      <c r="I67" s="136"/>
      <c r="J67" s="135"/>
      <c r="K67" s="136" t="s">
        <v>128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45">
        <f>ROUND(SUM(AG68:AG69),2)</f>
        <v>0</v>
      </c>
      <c r="AH67" s="135"/>
      <c r="AI67" s="135"/>
      <c r="AJ67" s="135"/>
      <c r="AK67" s="135"/>
      <c r="AL67" s="135"/>
      <c r="AM67" s="135"/>
      <c r="AN67" s="137">
        <f>SUM(AG67,AT67)</f>
        <v>0</v>
      </c>
      <c r="AO67" s="135"/>
      <c r="AP67" s="135"/>
      <c r="AQ67" s="138" t="s">
        <v>85</v>
      </c>
      <c r="AR67" s="139"/>
      <c r="AS67" s="140">
        <f>ROUND(SUM(AS68:AS69),2)</f>
        <v>0</v>
      </c>
      <c r="AT67" s="141">
        <f>ROUND(SUM(AV67:AW67),2)</f>
        <v>0</v>
      </c>
      <c r="AU67" s="142">
        <f>ROUND(SUM(AU68:AU69),5)</f>
        <v>0</v>
      </c>
      <c r="AV67" s="141">
        <f>ROUND(AZ67*L26,2)</f>
        <v>0</v>
      </c>
      <c r="AW67" s="141">
        <f>ROUND(BA67*L27,2)</f>
        <v>0</v>
      </c>
      <c r="AX67" s="141">
        <f>ROUND(BB67*L26,2)</f>
        <v>0</v>
      </c>
      <c r="AY67" s="141">
        <f>ROUND(BC67*L27,2)</f>
        <v>0</v>
      </c>
      <c r="AZ67" s="141">
        <f>ROUND(SUM(AZ68:AZ69),2)</f>
        <v>0</v>
      </c>
      <c r="BA67" s="141">
        <f>ROUND(SUM(BA68:BA69),2)</f>
        <v>0</v>
      </c>
      <c r="BB67" s="141">
        <f>ROUND(SUM(BB68:BB69),2)</f>
        <v>0</v>
      </c>
      <c r="BC67" s="141">
        <f>ROUND(SUM(BC68:BC69),2)</f>
        <v>0</v>
      </c>
      <c r="BD67" s="143">
        <f>ROUND(SUM(BD68:BD69),2)</f>
        <v>0</v>
      </c>
      <c r="BS67" s="144" t="s">
        <v>71</v>
      </c>
      <c r="BT67" s="144" t="s">
        <v>81</v>
      </c>
      <c r="BU67" s="144" t="s">
        <v>73</v>
      </c>
      <c r="BV67" s="144" t="s">
        <v>74</v>
      </c>
      <c r="BW67" s="144" t="s">
        <v>129</v>
      </c>
      <c r="BX67" s="144" t="s">
        <v>114</v>
      </c>
      <c r="CL67" s="144" t="s">
        <v>21</v>
      </c>
    </row>
    <row r="68" s="6" customFormat="1" ht="16.5" customHeight="1">
      <c r="A68" s="133" t="s">
        <v>82</v>
      </c>
      <c r="B68" s="134"/>
      <c r="C68" s="135"/>
      <c r="D68" s="135"/>
      <c r="E68" s="135"/>
      <c r="F68" s="136" t="s">
        <v>130</v>
      </c>
      <c r="G68" s="136"/>
      <c r="H68" s="136"/>
      <c r="I68" s="136"/>
      <c r="J68" s="136"/>
      <c r="K68" s="135"/>
      <c r="L68" s="136" t="s">
        <v>131</v>
      </c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7">
        <f>'B10.1 - VZT_1- BYT'!J31</f>
        <v>0</v>
      </c>
      <c r="AH68" s="135"/>
      <c r="AI68" s="135"/>
      <c r="AJ68" s="135"/>
      <c r="AK68" s="135"/>
      <c r="AL68" s="135"/>
      <c r="AM68" s="135"/>
      <c r="AN68" s="137">
        <f>SUM(AG68,AT68)</f>
        <v>0</v>
      </c>
      <c r="AO68" s="135"/>
      <c r="AP68" s="135"/>
      <c r="AQ68" s="138" t="s">
        <v>85</v>
      </c>
      <c r="AR68" s="139"/>
      <c r="AS68" s="140">
        <v>0</v>
      </c>
      <c r="AT68" s="141">
        <f>ROUND(SUM(AV68:AW68),2)</f>
        <v>0</v>
      </c>
      <c r="AU68" s="142">
        <f>'B10.1 - VZT_1- BYT'!P91</f>
        <v>0</v>
      </c>
      <c r="AV68" s="141">
        <f>'B10.1 - VZT_1- BYT'!J34</f>
        <v>0</v>
      </c>
      <c r="AW68" s="141">
        <f>'B10.1 - VZT_1- BYT'!J35</f>
        <v>0</v>
      </c>
      <c r="AX68" s="141">
        <f>'B10.1 - VZT_1- BYT'!J36</f>
        <v>0</v>
      </c>
      <c r="AY68" s="141">
        <f>'B10.1 - VZT_1- BYT'!J37</f>
        <v>0</v>
      </c>
      <c r="AZ68" s="141">
        <f>'B10.1 - VZT_1- BYT'!F34</f>
        <v>0</v>
      </c>
      <c r="BA68" s="141">
        <f>'B10.1 - VZT_1- BYT'!F35</f>
        <v>0</v>
      </c>
      <c r="BB68" s="141">
        <f>'B10.1 - VZT_1- BYT'!F36</f>
        <v>0</v>
      </c>
      <c r="BC68" s="141">
        <f>'B10.1 - VZT_1- BYT'!F37</f>
        <v>0</v>
      </c>
      <c r="BD68" s="143">
        <f>'B10.1 - VZT_1- BYT'!F38</f>
        <v>0</v>
      </c>
      <c r="BT68" s="144" t="s">
        <v>101</v>
      </c>
      <c r="BV68" s="144" t="s">
        <v>74</v>
      </c>
      <c r="BW68" s="144" t="s">
        <v>132</v>
      </c>
      <c r="BX68" s="144" t="s">
        <v>129</v>
      </c>
      <c r="CL68" s="144" t="s">
        <v>21</v>
      </c>
    </row>
    <row r="69" s="6" customFormat="1" ht="16.5" customHeight="1">
      <c r="A69" s="133" t="s">
        <v>82</v>
      </c>
      <c r="B69" s="134"/>
      <c r="C69" s="135"/>
      <c r="D69" s="135"/>
      <c r="E69" s="135"/>
      <c r="F69" s="136" t="s">
        <v>133</v>
      </c>
      <c r="G69" s="136"/>
      <c r="H69" s="136"/>
      <c r="I69" s="136"/>
      <c r="J69" s="136"/>
      <c r="K69" s="135"/>
      <c r="L69" s="136" t="s">
        <v>134</v>
      </c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7">
        <f>'B10.2 - VZT_2 - BYT'!J31</f>
        <v>0</v>
      </c>
      <c r="AH69" s="135"/>
      <c r="AI69" s="135"/>
      <c r="AJ69" s="135"/>
      <c r="AK69" s="135"/>
      <c r="AL69" s="135"/>
      <c r="AM69" s="135"/>
      <c r="AN69" s="137">
        <f>SUM(AG69,AT69)</f>
        <v>0</v>
      </c>
      <c r="AO69" s="135"/>
      <c r="AP69" s="135"/>
      <c r="AQ69" s="138" t="s">
        <v>85</v>
      </c>
      <c r="AR69" s="139"/>
      <c r="AS69" s="140">
        <v>0</v>
      </c>
      <c r="AT69" s="141">
        <f>ROUND(SUM(AV69:AW69),2)</f>
        <v>0</v>
      </c>
      <c r="AU69" s="142">
        <f>'B10.2 - VZT_2 - BYT'!P91</f>
        <v>0</v>
      </c>
      <c r="AV69" s="141">
        <f>'B10.2 - VZT_2 - BYT'!J34</f>
        <v>0</v>
      </c>
      <c r="AW69" s="141">
        <f>'B10.2 - VZT_2 - BYT'!J35</f>
        <v>0</v>
      </c>
      <c r="AX69" s="141">
        <f>'B10.2 - VZT_2 - BYT'!J36</f>
        <v>0</v>
      </c>
      <c r="AY69" s="141">
        <f>'B10.2 - VZT_2 - BYT'!J37</f>
        <v>0</v>
      </c>
      <c r="AZ69" s="141">
        <f>'B10.2 - VZT_2 - BYT'!F34</f>
        <v>0</v>
      </c>
      <c r="BA69" s="141">
        <f>'B10.2 - VZT_2 - BYT'!F35</f>
        <v>0</v>
      </c>
      <c r="BB69" s="141">
        <f>'B10.2 - VZT_2 - BYT'!F36</f>
        <v>0</v>
      </c>
      <c r="BC69" s="141">
        <f>'B10.2 - VZT_2 - BYT'!F37</f>
        <v>0</v>
      </c>
      <c r="BD69" s="143">
        <f>'B10.2 - VZT_2 - BYT'!F38</f>
        <v>0</v>
      </c>
      <c r="BT69" s="144" t="s">
        <v>101</v>
      </c>
      <c r="BV69" s="144" t="s">
        <v>74</v>
      </c>
      <c r="BW69" s="144" t="s">
        <v>135</v>
      </c>
      <c r="BX69" s="144" t="s">
        <v>129</v>
      </c>
      <c r="CL69" s="144" t="s">
        <v>21</v>
      </c>
    </row>
    <row r="70" s="5" customFormat="1" ht="16.5" customHeight="1">
      <c r="B70" s="120"/>
      <c r="C70" s="121"/>
      <c r="D70" s="122" t="s">
        <v>136</v>
      </c>
      <c r="E70" s="122"/>
      <c r="F70" s="122"/>
      <c r="G70" s="122"/>
      <c r="H70" s="122"/>
      <c r="I70" s="123"/>
      <c r="J70" s="122" t="s">
        <v>137</v>
      </c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4">
        <f>ROUND(AG71,2)</f>
        <v>0</v>
      </c>
      <c r="AH70" s="123"/>
      <c r="AI70" s="123"/>
      <c r="AJ70" s="123"/>
      <c r="AK70" s="123"/>
      <c r="AL70" s="123"/>
      <c r="AM70" s="123"/>
      <c r="AN70" s="125">
        <f>SUM(AG70,AT70)</f>
        <v>0</v>
      </c>
      <c r="AO70" s="123"/>
      <c r="AP70" s="123"/>
      <c r="AQ70" s="126" t="s">
        <v>78</v>
      </c>
      <c r="AR70" s="127"/>
      <c r="AS70" s="128">
        <f>ROUND(AS71,2)</f>
        <v>0</v>
      </c>
      <c r="AT70" s="129">
        <f>ROUND(SUM(AV70:AW70),2)</f>
        <v>0</v>
      </c>
      <c r="AU70" s="130">
        <f>ROUND(AU71,5)</f>
        <v>0</v>
      </c>
      <c r="AV70" s="129">
        <f>ROUND(AZ70*L26,2)</f>
        <v>0</v>
      </c>
      <c r="AW70" s="129">
        <f>ROUND(BA70*L27,2)</f>
        <v>0</v>
      </c>
      <c r="AX70" s="129">
        <f>ROUND(BB70*L26,2)</f>
        <v>0</v>
      </c>
      <c r="AY70" s="129">
        <f>ROUND(BC70*L27,2)</f>
        <v>0</v>
      </c>
      <c r="AZ70" s="129">
        <f>ROUND(AZ71,2)</f>
        <v>0</v>
      </c>
      <c r="BA70" s="129">
        <f>ROUND(BA71,2)</f>
        <v>0</v>
      </c>
      <c r="BB70" s="129">
        <f>ROUND(BB71,2)</f>
        <v>0</v>
      </c>
      <c r="BC70" s="129">
        <f>ROUND(BC71,2)</f>
        <v>0</v>
      </c>
      <c r="BD70" s="131">
        <f>ROUND(BD71,2)</f>
        <v>0</v>
      </c>
      <c r="BS70" s="132" t="s">
        <v>71</v>
      </c>
      <c r="BT70" s="132" t="s">
        <v>79</v>
      </c>
      <c r="BU70" s="132" t="s">
        <v>73</v>
      </c>
      <c r="BV70" s="132" t="s">
        <v>74</v>
      </c>
      <c r="BW70" s="132" t="s">
        <v>138</v>
      </c>
      <c r="BX70" s="132" t="s">
        <v>7</v>
      </c>
      <c r="CL70" s="132" t="s">
        <v>21</v>
      </c>
      <c r="CM70" s="132" t="s">
        <v>81</v>
      </c>
    </row>
    <row r="71" s="6" customFormat="1" ht="16.5" customHeight="1">
      <c r="A71" s="133" t="s">
        <v>82</v>
      </c>
      <c r="B71" s="134"/>
      <c r="C71" s="135"/>
      <c r="D71" s="135"/>
      <c r="E71" s="136" t="s">
        <v>139</v>
      </c>
      <c r="F71" s="136"/>
      <c r="G71" s="136"/>
      <c r="H71" s="136"/>
      <c r="I71" s="136"/>
      <c r="J71" s="135"/>
      <c r="K71" s="136" t="s">
        <v>140</v>
      </c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7">
        <f>'C1 - ZPEVNĚNÉ PLOCHY '!J29</f>
        <v>0</v>
      </c>
      <c r="AH71" s="135"/>
      <c r="AI71" s="135"/>
      <c r="AJ71" s="135"/>
      <c r="AK71" s="135"/>
      <c r="AL71" s="135"/>
      <c r="AM71" s="135"/>
      <c r="AN71" s="137">
        <f>SUM(AG71,AT71)</f>
        <v>0</v>
      </c>
      <c r="AO71" s="135"/>
      <c r="AP71" s="135"/>
      <c r="AQ71" s="138" t="s">
        <v>85</v>
      </c>
      <c r="AR71" s="139"/>
      <c r="AS71" s="140">
        <v>0</v>
      </c>
      <c r="AT71" s="141">
        <f>ROUND(SUM(AV71:AW71),2)</f>
        <v>0</v>
      </c>
      <c r="AU71" s="142">
        <f>'C1 - ZPEVNĚNÉ PLOCHY '!P92</f>
        <v>0</v>
      </c>
      <c r="AV71" s="141">
        <f>'C1 - ZPEVNĚNÉ PLOCHY '!J32</f>
        <v>0</v>
      </c>
      <c r="AW71" s="141">
        <f>'C1 - ZPEVNĚNÉ PLOCHY '!J33</f>
        <v>0</v>
      </c>
      <c r="AX71" s="141">
        <f>'C1 - ZPEVNĚNÉ PLOCHY '!J34</f>
        <v>0</v>
      </c>
      <c r="AY71" s="141">
        <f>'C1 - ZPEVNĚNÉ PLOCHY '!J35</f>
        <v>0</v>
      </c>
      <c r="AZ71" s="141">
        <f>'C1 - ZPEVNĚNÉ PLOCHY '!F32</f>
        <v>0</v>
      </c>
      <c r="BA71" s="141">
        <f>'C1 - ZPEVNĚNÉ PLOCHY '!F33</f>
        <v>0</v>
      </c>
      <c r="BB71" s="141">
        <f>'C1 - ZPEVNĚNÉ PLOCHY '!F34</f>
        <v>0</v>
      </c>
      <c r="BC71" s="141">
        <f>'C1 - ZPEVNĚNÉ PLOCHY '!F35</f>
        <v>0</v>
      </c>
      <c r="BD71" s="143">
        <f>'C1 - ZPEVNĚNÉ PLOCHY '!F36</f>
        <v>0</v>
      </c>
      <c r="BT71" s="144" t="s">
        <v>81</v>
      </c>
      <c r="BV71" s="144" t="s">
        <v>74</v>
      </c>
      <c r="BW71" s="144" t="s">
        <v>141</v>
      </c>
      <c r="BX71" s="144" t="s">
        <v>138</v>
      </c>
      <c r="CL71" s="144" t="s">
        <v>21</v>
      </c>
    </row>
    <row r="72" s="5" customFormat="1" ht="16.5" customHeight="1">
      <c r="B72" s="120"/>
      <c r="C72" s="121"/>
      <c r="D72" s="122" t="s">
        <v>142</v>
      </c>
      <c r="E72" s="122"/>
      <c r="F72" s="122"/>
      <c r="G72" s="122"/>
      <c r="H72" s="122"/>
      <c r="I72" s="123"/>
      <c r="J72" s="122" t="s">
        <v>143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4">
        <f>ROUND(AG73,2)</f>
        <v>0</v>
      </c>
      <c r="AH72" s="123"/>
      <c r="AI72" s="123"/>
      <c r="AJ72" s="123"/>
      <c r="AK72" s="123"/>
      <c r="AL72" s="123"/>
      <c r="AM72" s="123"/>
      <c r="AN72" s="125">
        <f>SUM(AG72,AT72)</f>
        <v>0</v>
      </c>
      <c r="AO72" s="123"/>
      <c r="AP72" s="123"/>
      <c r="AQ72" s="126" t="s">
        <v>142</v>
      </c>
      <c r="AR72" s="127"/>
      <c r="AS72" s="128">
        <f>ROUND(AS73,2)</f>
        <v>0</v>
      </c>
      <c r="AT72" s="129">
        <f>ROUND(SUM(AV72:AW72),2)</f>
        <v>0</v>
      </c>
      <c r="AU72" s="130">
        <f>ROUND(AU73,5)</f>
        <v>0</v>
      </c>
      <c r="AV72" s="129">
        <f>ROUND(AZ72*L26,2)</f>
        <v>0</v>
      </c>
      <c r="AW72" s="129">
        <f>ROUND(BA72*L27,2)</f>
        <v>0</v>
      </c>
      <c r="AX72" s="129">
        <f>ROUND(BB72*L26,2)</f>
        <v>0</v>
      </c>
      <c r="AY72" s="129">
        <f>ROUND(BC72*L27,2)</f>
        <v>0</v>
      </c>
      <c r="AZ72" s="129">
        <f>ROUND(AZ73,2)</f>
        <v>0</v>
      </c>
      <c r="BA72" s="129">
        <f>ROUND(BA73,2)</f>
        <v>0</v>
      </c>
      <c r="BB72" s="129">
        <f>ROUND(BB73,2)</f>
        <v>0</v>
      </c>
      <c r="BC72" s="129">
        <f>ROUND(BC73,2)</f>
        <v>0</v>
      </c>
      <c r="BD72" s="131">
        <f>ROUND(BD73,2)</f>
        <v>0</v>
      </c>
      <c r="BS72" s="132" t="s">
        <v>71</v>
      </c>
      <c r="BT72" s="132" t="s">
        <v>79</v>
      </c>
      <c r="BU72" s="132" t="s">
        <v>73</v>
      </c>
      <c r="BV72" s="132" t="s">
        <v>74</v>
      </c>
      <c r="BW72" s="132" t="s">
        <v>144</v>
      </c>
      <c r="BX72" s="132" t="s">
        <v>7</v>
      </c>
      <c r="CL72" s="132" t="s">
        <v>21</v>
      </c>
      <c r="CM72" s="132" t="s">
        <v>81</v>
      </c>
    </row>
    <row r="73" s="6" customFormat="1" ht="16.5" customHeight="1">
      <c r="A73" s="133" t="s">
        <v>82</v>
      </c>
      <c r="B73" s="134"/>
      <c r="C73" s="135"/>
      <c r="D73" s="135"/>
      <c r="E73" s="136" t="s">
        <v>142</v>
      </c>
      <c r="F73" s="136"/>
      <c r="G73" s="136"/>
      <c r="H73" s="136"/>
      <c r="I73" s="136"/>
      <c r="J73" s="135"/>
      <c r="K73" s="136" t="s">
        <v>143</v>
      </c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7">
        <f>'VON - Vedlejší a ostatní ...'!J29</f>
        <v>0</v>
      </c>
      <c r="AH73" s="135"/>
      <c r="AI73" s="135"/>
      <c r="AJ73" s="135"/>
      <c r="AK73" s="135"/>
      <c r="AL73" s="135"/>
      <c r="AM73" s="135"/>
      <c r="AN73" s="137">
        <f>SUM(AG73,AT73)</f>
        <v>0</v>
      </c>
      <c r="AO73" s="135"/>
      <c r="AP73" s="135"/>
      <c r="AQ73" s="138" t="s">
        <v>85</v>
      </c>
      <c r="AR73" s="139"/>
      <c r="AS73" s="146">
        <v>0</v>
      </c>
      <c r="AT73" s="147">
        <f>ROUND(SUM(AV73:AW73),2)</f>
        <v>0</v>
      </c>
      <c r="AU73" s="148">
        <f>'VON - Vedlejší a ostatní ...'!P84</f>
        <v>0</v>
      </c>
      <c r="AV73" s="147">
        <f>'VON - Vedlejší a ostatní ...'!J32</f>
        <v>0</v>
      </c>
      <c r="AW73" s="147">
        <f>'VON - Vedlejší a ostatní ...'!J33</f>
        <v>0</v>
      </c>
      <c r="AX73" s="147">
        <f>'VON - Vedlejší a ostatní ...'!J34</f>
        <v>0</v>
      </c>
      <c r="AY73" s="147">
        <f>'VON - Vedlejší a ostatní ...'!J35</f>
        <v>0</v>
      </c>
      <c r="AZ73" s="147">
        <f>'VON - Vedlejší a ostatní ...'!F32</f>
        <v>0</v>
      </c>
      <c r="BA73" s="147">
        <f>'VON - Vedlejší a ostatní ...'!F33</f>
        <v>0</v>
      </c>
      <c r="BB73" s="147">
        <f>'VON - Vedlejší a ostatní ...'!F34</f>
        <v>0</v>
      </c>
      <c r="BC73" s="147">
        <f>'VON - Vedlejší a ostatní ...'!F35</f>
        <v>0</v>
      </c>
      <c r="BD73" s="149">
        <f>'VON - Vedlejší a ostatní ...'!F36</f>
        <v>0</v>
      </c>
      <c r="BT73" s="144" t="s">
        <v>81</v>
      </c>
      <c r="BV73" s="144" t="s">
        <v>74</v>
      </c>
      <c r="BW73" s="144" t="s">
        <v>145</v>
      </c>
      <c r="BX73" s="144" t="s">
        <v>144</v>
      </c>
      <c r="CL73" s="144" t="s">
        <v>21</v>
      </c>
    </row>
    <row r="74" s="1" customFormat="1" ht="30" customHeight="1">
      <c r="B74" s="47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3"/>
    </row>
    <row r="75" s="1" customFormat="1" ht="6.96" customHeight="1"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73"/>
    </row>
  </sheetData>
  <sheetProtection sheet="1" formatColumns="0" formatRows="0" objects="1" scenarios="1" spinCount="100000" saltValue="1pZ2FfsoOKrQPw2zAg9jFysTwLaseW/M2dvXa8EKxFk8UxgrNm6CW1er0G9TivucavEp9rkZKc8UmxGuIpwNHQ==" hashValue="LFo+zoXsf1ZGpcdYBO0fUaNF0t23pW3UXVEoBXI4lvoDtXKH1T3V2MCGemxEV99HW0fSCc4hBx55iKooYZlLSQ==" algorithmName="SHA-512" password="CC35"/>
  <mergeCells count="12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N68:AP68"/>
    <mergeCell ref="AG68:AM68"/>
    <mergeCell ref="F68:J68"/>
    <mergeCell ref="L68:AF68"/>
    <mergeCell ref="AN69:AP69"/>
    <mergeCell ref="AG69:AM69"/>
    <mergeCell ref="F69:J69"/>
    <mergeCell ref="L69:AF69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AN73:AP73"/>
    <mergeCell ref="AG73:AM73"/>
    <mergeCell ref="E73:I73"/>
    <mergeCell ref="K73:AF7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A.1 - HSV+PSV - HZ'!C2" display="/"/>
    <hyperlink ref="A54" location="'A.2 - ÚT - HZ'!C2" display="/"/>
    <hyperlink ref="A55" location="'A.3 - ZTI - HZ '!C2" display="/"/>
    <hyperlink ref="A56" location="'A.4 - ELEKTRO - HZ '!C2" display="/"/>
    <hyperlink ref="A58" location="'A.5.0 - VZT - přirážky + ...'!C2" display="/"/>
    <hyperlink ref="A59" location="'A.5.1 - VZT - HZ_3'!C2" display="/"/>
    <hyperlink ref="A60" location="'A.5.2 - VZT - HZ_4'!C2" display="/"/>
    <hyperlink ref="A61" location="'A.5.3 - VZT - HZ_5'!C2" display="/"/>
    <hyperlink ref="A63" location="'B.6 - HSV + PSV - BYT '!C2" display="/"/>
    <hyperlink ref="A64" location="'B.7 - ÚT - BYT'!C2" display="/"/>
    <hyperlink ref="A65" location="'B.8 - ZTI - BYT '!C2" display="/"/>
    <hyperlink ref="A66" location="'B.9 - ELEKTRO - BYT '!C2" display="/"/>
    <hyperlink ref="A68" location="'B10.1 - VZT_1- BYT'!C2" display="/"/>
    <hyperlink ref="A69" location="'B10.2 - VZT_2 - BYT'!C2" display="/"/>
    <hyperlink ref="A71" location="'C1 - ZPEVNĚNÉ PLOCHY '!C2" display="/"/>
    <hyperlink ref="A73" location="'VON - Vedlejší a ostatní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117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2629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2630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ROUND(J103,2)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ROUND(SUM(BE103:BE315), 2)</f>
        <v>0</v>
      </c>
      <c r="G32" s="48"/>
      <c r="H32" s="48"/>
      <c r="I32" s="172">
        <v>0.20999999999999999</v>
      </c>
      <c r="J32" s="171">
        <f>ROUND(ROUND((SUM(BE103:BE315)),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ROUND(SUM(BF103:BF315), 2)</f>
        <v>0</v>
      </c>
      <c r="G33" s="48"/>
      <c r="H33" s="48"/>
      <c r="I33" s="172">
        <v>0.14999999999999999</v>
      </c>
      <c r="J33" s="171">
        <f>ROUND(ROUND((SUM(BF103:BF315)),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ROUND(SUM(BG103:BG315),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ROUND(SUM(BH103:BH315),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ROUND(SUM(BI103:BI315),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2629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B.6 - HSV + PSV - BYT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J103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161</v>
      </c>
      <c r="E61" s="194"/>
      <c r="F61" s="194"/>
      <c r="G61" s="194"/>
      <c r="H61" s="194"/>
      <c r="I61" s="195"/>
      <c r="J61" s="196">
        <f>J104</f>
        <v>0</v>
      </c>
      <c r="K61" s="197"/>
    </row>
    <row r="62" s="9" customFormat="1" ht="19.92" customHeight="1">
      <c r="B62" s="198"/>
      <c r="C62" s="199"/>
      <c r="D62" s="200" t="s">
        <v>165</v>
      </c>
      <c r="E62" s="201"/>
      <c r="F62" s="201"/>
      <c r="G62" s="201"/>
      <c r="H62" s="201"/>
      <c r="I62" s="202"/>
      <c r="J62" s="203">
        <f>J105</f>
        <v>0</v>
      </c>
      <c r="K62" s="204"/>
    </row>
    <row r="63" s="9" customFormat="1" ht="19.92" customHeight="1">
      <c r="B63" s="198"/>
      <c r="C63" s="199"/>
      <c r="D63" s="200" t="s">
        <v>166</v>
      </c>
      <c r="E63" s="201"/>
      <c r="F63" s="201"/>
      <c r="G63" s="201"/>
      <c r="H63" s="201"/>
      <c r="I63" s="202"/>
      <c r="J63" s="203">
        <f>J143</f>
        <v>0</v>
      </c>
      <c r="K63" s="204"/>
    </row>
    <row r="64" s="9" customFormat="1" ht="19.92" customHeight="1">
      <c r="B64" s="198"/>
      <c r="C64" s="199"/>
      <c r="D64" s="200" t="s">
        <v>167</v>
      </c>
      <c r="E64" s="201"/>
      <c r="F64" s="201"/>
      <c r="G64" s="201"/>
      <c r="H64" s="201"/>
      <c r="I64" s="202"/>
      <c r="J64" s="203">
        <f>J153</f>
        <v>0</v>
      </c>
      <c r="K64" s="204"/>
    </row>
    <row r="65" s="9" customFormat="1" ht="14.88" customHeight="1">
      <c r="B65" s="198"/>
      <c r="C65" s="199"/>
      <c r="D65" s="200" t="s">
        <v>168</v>
      </c>
      <c r="E65" s="201"/>
      <c r="F65" s="201"/>
      <c r="G65" s="201"/>
      <c r="H65" s="201"/>
      <c r="I65" s="202"/>
      <c r="J65" s="203">
        <f>J154</f>
        <v>0</v>
      </c>
      <c r="K65" s="204"/>
    </row>
    <row r="66" s="9" customFormat="1" ht="19.92" customHeight="1">
      <c r="B66" s="198"/>
      <c r="C66" s="199"/>
      <c r="D66" s="200" t="s">
        <v>170</v>
      </c>
      <c r="E66" s="201"/>
      <c r="F66" s="201"/>
      <c r="G66" s="201"/>
      <c r="H66" s="201"/>
      <c r="I66" s="202"/>
      <c r="J66" s="203">
        <f>J174</f>
        <v>0</v>
      </c>
      <c r="K66" s="204"/>
    </row>
    <row r="67" s="9" customFormat="1" ht="19.92" customHeight="1">
      <c r="B67" s="198"/>
      <c r="C67" s="199"/>
      <c r="D67" s="200" t="s">
        <v>171</v>
      </c>
      <c r="E67" s="201"/>
      <c r="F67" s="201"/>
      <c r="G67" s="201"/>
      <c r="H67" s="201"/>
      <c r="I67" s="202"/>
      <c r="J67" s="203">
        <f>J187</f>
        <v>0</v>
      </c>
      <c r="K67" s="204"/>
    </row>
    <row r="68" s="8" customFormat="1" ht="24.96" customHeight="1">
      <c r="B68" s="191"/>
      <c r="C68" s="192"/>
      <c r="D68" s="193" t="s">
        <v>2631</v>
      </c>
      <c r="E68" s="194"/>
      <c r="F68" s="194"/>
      <c r="G68" s="194"/>
      <c r="H68" s="194"/>
      <c r="I68" s="195"/>
      <c r="J68" s="196">
        <f>J192</f>
        <v>0</v>
      </c>
      <c r="K68" s="197"/>
    </row>
    <row r="69" s="9" customFormat="1" ht="19.92" customHeight="1">
      <c r="B69" s="198"/>
      <c r="C69" s="199"/>
      <c r="D69" s="200" t="s">
        <v>172</v>
      </c>
      <c r="E69" s="201"/>
      <c r="F69" s="201"/>
      <c r="G69" s="201"/>
      <c r="H69" s="201"/>
      <c r="I69" s="202"/>
      <c r="J69" s="203">
        <f>J193</f>
        <v>0</v>
      </c>
      <c r="K69" s="204"/>
    </row>
    <row r="70" s="9" customFormat="1" ht="19.92" customHeight="1">
      <c r="B70" s="198"/>
      <c r="C70" s="199"/>
      <c r="D70" s="200" t="s">
        <v>174</v>
      </c>
      <c r="E70" s="201"/>
      <c r="F70" s="201"/>
      <c r="G70" s="201"/>
      <c r="H70" s="201"/>
      <c r="I70" s="202"/>
      <c r="J70" s="203">
        <f>J195</f>
        <v>0</v>
      </c>
      <c r="K70" s="204"/>
    </row>
    <row r="71" s="9" customFormat="1" ht="19.92" customHeight="1">
      <c r="B71" s="198"/>
      <c r="C71" s="199"/>
      <c r="D71" s="200" t="s">
        <v>175</v>
      </c>
      <c r="E71" s="201"/>
      <c r="F71" s="201"/>
      <c r="G71" s="201"/>
      <c r="H71" s="201"/>
      <c r="I71" s="202"/>
      <c r="J71" s="203">
        <f>J236</f>
        <v>0</v>
      </c>
      <c r="K71" s="204"/>
    </row>
    <row r="72" s="9" customFormat="1" ht="19.92" customHeight="1">
      <c r="B72" s="198"/>
      <c r="C72" s="199"/>
      <c r="D72" s="200" t="s">
        <v>176</v>
      </c>
      <c r="E72" s="201"/>
      <c r="F72" s="201"/>
      <c r="G72" s="201"/>
      <c r="H72" s="201"/>
      <c r="I72" s="202"/>
      <c r="J72" s="203">
        <f>J244</f>
        <v>0</v>
      </c>
      <c r="K72" s="204"/>
    </row>
    <row r="73" s="8" customFormat="1" ht="24.96" customHeight="1">
      <c r="B73" s="191"/>
      <c r="C73" s="192"/>
      <c r="D73" s="193" t="s">
        <v>177</v>
      </c>
      <c r="E73" s="194"/>
      <c r="F73" s="194"/>
      <c r="G73" s="194"/>
      <c r="H73" s="194"/>
      <c r="I73" s="195"/>
      <c r="J73" s="196">
        <f>J248</f>
        <v>0</v>
      </c>
      <c r="K73" s="197"/>
    </row>
    <row r="74" s="9" customFormat="1" ht="19.92" customHeight="1">
      <c r="B74" s="198"/>
      <c r="C74" s="199"/>
      <c r="D74" s="200" t="s">
        <v>180</v>
      </c>
      <c r="E74" s="201"/>
      <c r="F74" s="201"/>
      <c r="G74" s="201"/>
      <c r="H74" s="201"/>
      <c r="I74" s="202"/>
      <c r="J74" s="203">
        <f>J249</f>
        <v>0</v>
      </c>
      <c r="K74" s="204"/>
    </row>
    <row r="75" s="9" customFormat="1" ht="19.92" customHeight="1">
      <c r="B75" s="198"/>
      <c r="C75" s="199"/>
      <c r="D75" s="200" t="s">
        <v>183</v>
      </c>
      <c r="E75" s="201"/>
      <c r="F75" s="201"/>
      <c r="G75" s="201"/>
      <c r="H75" s="201"/>
      <c r="I75" s="202"/>
      <c r="J75" s="203">
        <f>J257</f>
        <v>0</v>
      </c>
      <c r="K75" s="204"/>
    </row>
    <row r="76" s="9" customFormat="1" ht="19.92" customHeight="1">
      <c r="B76" s="198"/>
      <c r="C76" s="199"/>
      <c r="D76" s="200" t="s">
        <v>184</v>
      </c>
      <c r="E76" s="201"/>
      <c r="F76" s="201"/>
      <c r="G76" s="201"/>
      <c r="H76" s="201"/>
      <c r="I76" s="202"/>
      <c r="J76" s="203">
        <f>J261</f>
        <v>0</v>
      </c>
      <c r="K76" s="204"/>
    </row>
    <row r="77" s="9" customFormat="1" ht="19.92" customHeight="1">
      <c r="B77" s="198"/>
      <c r="C77" s="199"/>
      <c r="D77" s="200" t="s">
        <v>186</v>
      </c>
      <c r="E77" s="201"/>
      <c r="F77" s="201"/>
      <c r="G77" s="201"/>
      <c r="H77" s="201"/>
      <c r="I77" s="202"/>
      <c r="J77" s="203">
        <f>J271</f>
        <v>0</v>
      </c>
      <c r="K77" s="204"/>
    </row>
    <row r="78" s="9" customFormat="1" ht="19.92" customHeight="1">
      <c r="B78" s="198"/>
      <c r="C78" s="199"/>
      <c r="D78" s="200" t="s">
        <v>187</v>
      </c>
      <c r="E78" s="201"/>
      <c r="F78" s="201"/>
      <c r="G78" s="201"/>
      <c r="H78" s="201"/>
      <c r="I78" s="202"/>
      <c r="J78" s="203">
        <f>J288</f>
        <v>0</v>
      </c>
      <c r="K78" s="204"/>
    </row>
    <row r="79" s="9" customFormat="1" ht="19.92" customHeight="1">
      <c r="B79" s="198"/>
      <c r="C79" s="199"/>
      <c r="D79" s="200" t="s">
        <v>188</v>
      </c>
      <c r="E79" s="201"/>
      <c r="F79" s="201"/>
      <c r="G79" s="201"/>
      <c r="H79" s="201"/>
      <c r="I79" s="202"/>
      <c r="J79" s="203">
        <f>J292</f>
        <v>0</v>
      </c>
      <c r="K79" s="204"/>
    </row>
    <row r="80" s="9" customFormat="1" ht="19.92" customHeight="1">
      <c r="B80" s="198"/>
      <c r="C80" s="199"/>
      <c r="D80" s="200" t="s">
        <v>189</v>
      </c>
      <c r="E80" s="201"/>
      <c r="F80" s="201"/>
      <c r="G80" s="201"/>
      <c r="H80" s="201"/>
      <c r="I80" s="202"/>
      <c r="J80" s="203">
        <f>J306</f>
        <v>0</v>
      </c>
      <c r="K80" s="204"/>
    </row>
    <row r="81" s="9" customFormat="1" ht="19.92" customHeight="1">
      <c r="B81" s="198"/>
      <c r="C81" s="199"/>
      <c r="D81" s="200" t="s">
        <v>190</v>
      </c>
      <c r="E81" s="201"/>
      <c r="F81" s="201"/>
      <c r="G81" s="201"/>
      <c r="H81" s="201"/>
      <c r="I81" s="202"/>
      <c r="J81" s="203">
        <f>J310</f>
        <v>0</v>
      </c>
      <c r="K81" s="204"/>
    </row>
    <row r="82" s="1" customFormat="1" ht="21.84" customHeight="1">
      <c r="B82" s="47"/>
      <c r="C82" s="48"/>
      <c r="D82" s="48"/>
      <c r="E82" s="48"/>
      <c r="F82" s="48"/>
      <c r="G82" s="48"/>
      <c r="H82" s="48"/>
      <c r="I82" s="158"/>
      <c r="J82" s="48"/>
      <c r="K82" s="52"/>
    </row>
    <row r="83" s="1" customFormat="1" ht="6.96" customHeight="1">
      <c r="B83" s="68"/>
      <c r="C83" s="69"/>
      <c r="D83" s="69"/>
      <c r="E83" s="69"/>
      <c r="F83" s="69"/>
      <c r="G83" s="69"/>
      <c r="H83" s="69"/>
      <c r="I83" s="180"/>
      <c r="J83" s="69"/>
      <c r="K83" s="70"/>
    </row>
    <row r="87" s="1" customFormat="1" ht="6.96" customHeight="1">
      <c r="B87" s="71"/>
      <c r="C87" s="72"/>
      <c r="D87" s="72"/>
      <c r="E87" s="72"/>
      <c r="F87" s="72"/>
      <c r="G87" s="72"/>
      <c r="H87" s="72"/>
      <c r="I87" s="183"/>
      <c r="J87" s="72"/>
      <c r="K87" s="72"/>
      <c r="L87" s="73"/>
    </row>
    <row r="88" s="1" customFormat="1" ht="36.96" customHeight="1">
      <c r="B88" s="47"/>
      <c r="C88" s="74" t="s">
        <v>193</v>
      </c>
      <c r="D88" s="75"/>
      <c r="E88" s="75"/>
      <c r="F88" s="75"/>
      <c r="G88" s="75"/>
      <c r="H88" s="75"/>
      <c r="I88" s="205"/>
      <c r="J88" s="75"/>
      <c r="K88" s="75"/>
      <c r="L88" s="73"/>
    </row>
    <row r="89" s="1" customFormat="1" ht="6.96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" customFormat="1" ht="14.4" customHeight="1">
      <c r="B90" s="47"/>
      <c r="C90" s="77" t="s">
        <v>18</v>
      </c>
      <c r="D90" s="75"/>
      <c r="E90" s="75"/>
      <c r="F90" s="75"/>
      <c r="G90" s="75"/>
      <c r="H90" s="75"/>
      <c r="I90" s="205"/>
      <c r="J90" s="75"/>
      <c r="K90" s="75"/>
      <c r="L90" s="73"/>
    </row>
    <row r="91" s="1" customFormat="1" ht="16.5" customHeight="1">
      <c r="B91" s="47"/>
      <c r="C91" s="75"/>
      <c r="D91" s="75"/>
      <c r="E91" s="206" t="str">
        <f>E7</f>
        <v>Stavební úpravy Hasičské zbrojnice č.p. 592, Polanka nad Odrou</v>
      </c>
      <c r="F91" s="77"/>
      <c r="G91" s="77"/>
      <c r="H91" s="77"/>
      <c r="I91" s="205"/>
      <c r="J91" s="75"/>
      <c r="K91" s="75"/>
      <c r="L91" s="73"/>
    </row>
    <row r="92">
      <c r="B92" s="29"/>
      <c r="C92" s="77" t="s">
        <v>152</v>
      </c>
      <c r="D92" s="207"/>
      <c r="E92" s="207"/>
      <c r="F92" s="207"/>
      <c r="G92" s="207"/>
      <c r="H92" s="207"/>
      <c r="I92" s="150"/>
      <c r="J92" s="207"/>
      <c r="K92" s="207"/>
      <c r="L92" s="208"/>
    </row>
    <row r="93" s="1" customFormat="1" ht="16.5" customHeight="1">
      <c r="B93" s="47"/>
      <c r="C93" s="75"/>
      <c r="D93" s="75"/>
      <c r="E93" s="206" t="s">
        <v>2629</v>
      </c>
      <c r="F93" s="75"/>
      <c r="G93" s="75"/>
      <c r="H93" s="75"/>
      <c r="I93" s="205"/>
      <c r="J93" s="75"/>
      <c r="K93" s="75"/>
      <c r="L93" s="73"/>
    </row>
    <row r="94" s="1" customFormat="1" ht="14.4" customHeight="1">
      <c r="B94" s="47"/>
      <c r="C94" s="77" t="s">
        <v>154</v>
      </c>
      <c r="D94" s="75"/>
      <c r="E94" s="75"/>
      <c r="F94" s="75"/>
      <c r="G94" s="75"/>
      <c r="H94" s="75"/>
      <c r="I94" s="205"/>
      <c r="J94" s="75"/>
      <c r="K94" s="75"/>
      <c r="L94" s="73"/>
    </row>
    <row r="95" s="1" customFormat="1" ht="17.25" customHeight="1">
      <c r="B95" s="47"/>
      <c r="C95" s="75"/>
      <c r="D95" s="75"/>
      <c r="E95" s="83" t="str">
        <f>E11</f>
        <v xml:space="preserve">B.6 - HSV + PSV - BYT </v>
      </c>
      <c r="F95" s="75"/>
      <c r="G95" s="75"/>
      <c r="H95" s="75"/>
      <c r="I95" s="205"/>
      <c r="J95" s="75"/>
      <c r="K95" s="75"/>
      <c r="L95" s="73"/>
    </row>
    <row r="96" s="1" customFormat="1" ht="6.96" customHeight="1">
      <c r="B96" s="47"/>
      <c r="C96" s="75"/>
      <c r="D96" s="75"/>
      <c r="E96" s="75"/>
      <c r="F96" s="75"/>
      <c r="G96" s="75"/>
      <c r="H96" s="75"/>
      <c r="I96" s="205"/>
      <c r="J96" s="75"/>
      <c r="K96" s="75"/>
      <c r="L96" s="73"/>
    </row>
    <row r="97" s="1" customFormat="1" ht="18" customHeight="1">
      <c r="B97" s="47"/>
      <c r="C97" s="77" t="s">
        <v>23</v>
      </c>
      <c r="D97" s="75"/>
      <c r="E97" s="75"/>
      <c r="F97" s="209" t="str">
        <f>F14</f>
        <v xml:space="preserve"> </v>
      </c>
      <c r="G97" s="75"/>
      <c r="H97" s="75"/>
      <c r="I97" s="210" t="s">
        <v>25</v>
      </c>
      <c r="J97" s="86" t="str">
        <f>IF(J14="","",J14)</f>
        <v>24. 10. 2017</v>
      </c>
      <c r="K97" s="75"/>
      <c r="L97" s="73"/>
    </row>
    <row r="98" s="1" customFormat="1" ht="6.96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="1" customFormat="1">
      <c r="B99" s="47"/>
      <c r="C99" s="77" t="s">
        <v>27</v>
      </c>
      <c r="D99" s="75"/>
      <c r="E99" s="75"/>
      <c r="F99" s="209" t="str">
        <f>E17</f>
        <v>SMO MěOb Polanka nad Odrou</v>
      </c>
      <c r="G99" s="75"/>
      <c r="H99" s="75"/>
      <c r="I99" s="210" t="s">
        <v>33</v>
      </c>
      <c r="J99" s="209" t="str">
        <f>E23</f>
        <v>SPAN s.r.o.</v>
      </c>
      <c r="K99" s="75"/>
      <c r="L99" s="73"/>
    </row>
    <row r="100" s="1" customFormat="1" ht="14.4" customHeight="1">
      <c r="B100" s="47"/>
      <c r="C100" s="77" t="s">
        <v>31</v>
      </c>
      <c r="D100" s="75"/>
      <c r="E100" s="75"/>
      <c r="F100" s="209" t="str">
        <f>IF(E20="","",E20)</f>
        <v/>
      </c>
      <c r="G100" s="75"/>
      <c r="H100" s="75"/>
      <c r="I100" s="205"/>
      <c r="J100" s="75"/>
      <c r="K100" s="75"/>
      <c r="L100" s="73"/>
    </row>
    <row r="101" s="1" customFormat="1" ht="10.32" customHeight="1">
      <c r="B101" s="47"/>
      <c r="C101" s="75"/>
      <c r="D101" s="75"/>
      <c r="E101" s="75"/>
      <c r="F101" s="75"/>
      <c r="G101" s="75"/>
      <c r="H101" s="75"/>
      <c r="I101" s="205"/>
      <c r="J101" s="75"/>
      <c r="K101" s="75"/>
      <c r="L101" s="73"/>
    </row>
    <row r="102" s="10" customFormat="1" ht="29.28" customHeight="1">
      <c r="B102" s="211"/>
      <c r="C102" s="212" t="s">
        <v>194</v>
      </c>
      <c r="D102" s="213" t="s">
        <v>57</v>
      </c>
      <c r="E102" s="213" t="s">
        <v>53</v>
      </c>
      <c r="F102" s="213" t="s">
        <v>195</v>
      </c>
      <c r="G102" s="213" t="s">
        <v>196</v>
      </c>
      <c r="H102" s="213" t="s">
        <v>197</v>
      </c>
      <c r="I102" s="214" t="s">
        <v>198</v>
      </c>
      <c r="J102" s="213" t="s">
        <v>158</v>
      </c>
      <c r="K102" s="215" t="s">
        <v>199</v>
      </c>
      <c r="L102" s="216"/>
      <c r="M102" s="103" t="s">
        <v>200</v>
      </c>
      <c r="N102" s="104" t="s">
        <v>42</v>
      </c>
      <c r="O102" s="104" t="s">
        <v>201</v>
      </c>
      <c r="P102" s="104" t="s">
        <v>202</v>
      </c>
      <c r="Q102" s="104" t="s">
        <v>203</v>
      </c>
      <c r="R102" s="104" t="s">
        <v>204</v>
      </c>
      <c r="S102" s="104" t="s">
        <v>205</v>
      </c>
      <c r="T102" s="105" t="s">
        <v>206</v>
      </c>
    </row>
    <row r="103" s="1" customFormat="1" ht="29.28" customHeight="1">
      <c r="B103" s="47"/>
      <c r="C103" s="109" t="s">
        <v>159</v>
      </c>
      <c r="D103" s="75"/>
      <c r="E103" s="75"/>
      <c r="F103" s="75"/>
      <c r="G103" s="75"/>
      <c r="H103" s="75"/>
      <c r="I103" s="205"/>
      <c r="J103" s="217">
        <f>BK103</f>
        <v>0</v>
      </c>
      <c r="K103" s="75"/>
      <c r="L103" s="73"/>
      <c r="M103" s="106"/>
      <c r="N103" s="107"/>
      <c r="O103" s="107"/>
      <c r="P103" s="218">
        <f>P104+P192+P248</f>
        <v>0</v>
      </c>
      <c r="Q103" s="107"/>
      <c r="R103" s="218">
        <f>R104+R192+R248</f>
        <v>37.810721609999995</v>
      </c>
      <c r="S103" s="107"/>
      <c r="T103" s="219">
        <f>T104+T192+T248</f>
        <v>42.341174000000002</v>
      </c>
      <c r="AT103" s="25" t="s">
        <v>71</v>
      </c>
      <c r="AU103" s="25" t="s">
        <v>160</v>
      </c>
      <c r="BK103" s="220">
        <f>BK104+BK192+BK248</f>
        <v>0</v>
      </c>
    </row>
    <row r="104" s="11" customFormat="1" ht="37.44" customHeight="1">
      <c r="B104" s="221"/>
      <c r="C104" s="222"/>
      <c r="D104" s="223" t="s">
        <v>71</v>
      </c>
      <c r="E104" s="224" t="s">
        <v>207</v>
      </c>
      <c r="F104" s="224" t="s">
        <v>208</v>
      </c>
      <c r="G104" s="222"/>
      <c r="H104" s="222"/>
      <c r="I104" s="225"/>
      <c r="J104" s="226">
        <f>BK104</f>
        <v>0</v>
      </c>
      <c r="K104" s="222"/>
      <c r="L104" s="227"/>
      <c r="M104" s="228"/>
      <c r="N104" s="229"/>
      <c r="O104" s="229"/>
      <c r="P104" s="230">
        <f>P105+P143+P153+P174+P187</f>
        <v>0</v>
      </c>
      <c r="Q104" s="229"/>
      <c r="R104" s="230">
        <f>R105+R143+R153+R174+R187</f>
        <v>33.303189209999999</v>
      </c>
      <c r="S104" s="229"/>
      <c r="T104" s="231">
        <f>T105+T143+T153+T174+T187</f>
        <v>0</v>
      </c>
      <c r="AR104" s="232" t="s">
        <v>79</v>
      </c>
      <c r="AT104" s="233" t="s">
        <v>71</v>
      </c>
      <c r="AU104" s="233" t="s">
        <v>72</v>
      </c>
      <c r="AY104" s="232" t="s">
        <v>209</v>
      </c>
      <c r="BK104" s="234">
        <f>BK105+BK143+BK153+BK174+BK187</f>
        <v>0</v>
      </c>
    </row>
    <row r="105" s="11" customFormat="1" ht="19.92" customHeight="1">
      <c r="B105" s="221"/>
      <c r="C105" s="222"/>
      <c r="D105" s="223" t="s">
        <v>71</v>
      </c>
      <c r="E105" s="235" t="s">
        <v>101</v>
      </c>
      <c r="F105" s="235" t="s">
        <v>339</v>
      </c>
      <c r="G105" s="222"/>
      <c r="H105" s="222"/>
      <c r="I105" s="225"/>
      <c r="J105" s="236">
        <f>BK105</f>
        <v>0</v>
      </c>
      <c r="K105" s="222"/>
      <c r="L105" s="227"/>
      <c r="M105" s="228"/>
      <c r="N105" s="229"/>
      <c r="O105" s="229"/>
      <c r="P105" s="230">
        <f>SUM(P106:P142)</f>
        <v>0</v>
      </c>
      <c r="Q105" s="229"/>
      <c r="R105" s="230">
        <f>SUM(R106:R142)</f>
        <v>10.858465229999998</v>
      </c>
      <c r="S105" s="229"/>
      <c r="T105" s="231">
        <f>SUM(T106:T142)</f>
        <v>0</v>
      </c>
      <c r="AR105" s="232" t="s">
        <v>79</v>
      </c>
      <c r="AT105" s="233" t="s">
        <v>71</v>
      </c>
      <c r="AU105" s="233" t="s">
        <v>79</v>
      </c>
      <c r="AY105" s="232" t="s">
        <v>209</v>
      </c>
      <c r="BK105" s="234">
        <f>SUM(BK106:BK142)</f>
        <v>0</v>
      </c>
    </row>
    <row r="106" s="1" customFormat="1" ht="25.5" customHeight="1">
      <c r="B106" s="47"/>
      <c r="C106" s="237" t="s">
        <v>79</v>
      </c>
      <c r="D106" s="237" t="s">
        <v>211</v>
      </c>
      <c r="E106" s="238" t="s">
        <v>341</v>
      </c>
      <c r="F106" s="239" t="s">
        <v>342</v>
      </c>
      <c r="G106" s="240" t="s">
        <v>343</v>
      </c>
      <c r="H106" s="241">
        <v>1</v>
      </c>
      <c r="I106" s="242"/>
      <c r="J106" s="243">
        <f>ROUND(I106*H106,2)</f>
        <v>0</v>
      </c>
      <c r="K106" s="239" t="s">
        <v>215</v>
      </c>
      <c r="L106" s="73"/>
      <c r="M106" s="244" t="s">
        <v>21</v>
      </c>
      <c r="N106" s="245" t="s">
        <v>43</v>
      </c>
      <c r="O106" s="48"/>
      <c r="P106" s="246">
        <f>O106*H106</f>
        <v>0</v>
      </c>
      <c r="Q106" s="246">
        <v>0.012619999999999999</v>
      </c>
      <c r="R106" s="246">
        <f>Q106*H106</f>
        <v>0.012619999999999999</v>
      </c>
      <c r="S106" s="246">
        <v>0</v>
      </c>
      <c r="T106" s="247">
        <f>S106*H106</f>
        <v>0</v>
      </c>
      <c r="AR106" s="25" t="s">
        <v>216</v>
      </c>
      <c r="AT106" s="25" t="s">
        <v>211</v>
      </c>
      <c r="AU106" s="25" t="s">
        <v>81</v>
      </c>
      <c r="AY106" s="25" t="s">
        <v>209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79</v>
      </c>
      <c r="BK106" s="248">
        <f>ROUND(I106*H106,2)</f>
        <v>0</v>
      </c>
      <c r="BL106" s="25" t="s">
        <v>216</v>
      </c>
      <c r="BM106" s="25" t="s">
        <v>81</v>
      </c>
    </row>
    <row r="107" s="1" customFormat="1" ht="25.5" customHeight="1">
      <c r="B107" s="47"/>
      <c r="C107" s="237" t="s">
        <v>81</v>
      </c>
      <c r="D107" s="237" t="s">
        <v>211</v>
      </c>
      <c r="E107" s="238" t="s">
        <v>347</v>
      </c>
      <c r="F107" s="239" t="s">
        <v>348</v>
      </c>
      <c r="G107" s="240" t="s">
        <v>343</v>
      </c>
      <c r="H107" s="241">
        <v>2</v>
      </c>
      <c r="I107" s="242"/>
      <c r="J107" s="243">
        <f>ROUND(I107*H107,2)</f>
        <v>0</v>
      </c>
      <c r="K107" s="239" t="s">
        <v>215</v>
      </c>
      <c r="L107" s="73"/>
      <c r="M107" s="244" t="s">
        <v>21</v>
      </c>
      <c r="N107" s="245" t="s">
        <v>43</v>
      </c>
      <c r="O107" s="48"/>
      <c r="P107" s="246">
        <f>O107*H107</f>
        <v>0</v>
      </c>
      <c r="Q107" s="246">
        <v>0.018929999999999999</v>
      </c>
      <c r="R107" s="246">
        <f>Q107*H107</f>
        <v>0.037859999999999998</v>
      </c>
      <c r="S107" s="246">
        <v>0</v>
      </c>
      <c r="T107" s="247">
        <f>S107*H107</f>
        <v>0</v>
      </c>
      <c r="AR107" s="25" t="s">
        <v>216</v>
      </c>
      <c r="AT107" s="25" t="s">
        <v>211</v>
      </c>
      <c r="AU107" s="25" t="s">
        <v>81</v>
      </c>
      <c r="AY107" s="25" t="s">
        <v>209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5" t="s">
        <v>79</v>
      </c>
      <c r="BK107" s="248">
        <f>ROUND(I107*H107,2)</f>
        <v>0</v>
      </c>
      <c r="BL107" s="25" t="s">
        <v>216</v>
      </c>
      <c r="BM107" s="25" t="s">
        <v>216</v>
      </c>
    </row>
    <row r="108" s="1" customFormat="1" ht="16.5" customHeight="1">
      <c r="B108" s="47"/>
      <c r="C108" s="237" t="s">
        <v>101</v>
      </c>
      <c r="D108" s="237" t="s">
        <v>211</v>
      </c>
      <c r="E108" s="238" t="s">
        <v>356</v>
      </c>
      <c r="F108" s="239" t="s">
        <v>357</v>
      </c>
      <c r="G108" s="240" t="s">
        <v>227</v>
      </c>
      <c r="H108" s="241">
        <v>0.29999999999999999</v>
      </c>
      <c r="I108" s="242"/>
      <c r="J108" s="243">
        <f>ROUND(I108*H108,2)</f>
        <v>0</v>
      </c>
      <c r="K108" s="239" t="s">
        <v>215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1.94302</v>
      </c>
      <c r="R108" s="246">
        <f>Q108*H108</f>
        <v>0.58290599999999992</v>
      </c>
      <c r="S108" s="246">
        <v>0</v>
      </c>
      <c r="T108" s="247">
        <f>S108*H108</f>
        <v>0</v>
      </c>
      <c r="AR108" s="25" t="s">
        <v>216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216</v>
      </c>
      <c r="BM108" s="25" t="s">
        <v>239</v>
      </c>
    </row>
    <row r="109" s="1" customFormat="1" ht="25.5" customHeight="1">
      <c r="B109" s="47"/>
      <c r="C109" s="237" t="s">
        <v>216</v>
      </c>
      <c r="D109" s="237" t="s">
        <v>211</v>
      </c>
      <c r="E109" s="238" t="s">
        <v>367</v>
      </c>
      <c r="F109" s="239" t="s">
        <v>368</v>
      </c>
      <c r="G109" s="240" t="s">
        <v>299</v>
      </c>
      <c r="H109" s="241">
        <v>0.57499999999999996</v>
      </c>
      <c r="I109" s="242"/>
      <c r="J109" s="243">
        <f>ROUND(I109*H109,2)</f>
        <v>0</v>
      </c>
      <c r="K109" s="239" t="s">
        <v>215</v>
      </c>
      <c r="L109" s="73"/>
      <c r="M109" s="244" t="s">
        <v>21</v>
      </c>
      <c r="N109" s="245" t="s">
        <v>43</v>
      </c>
      <c r="O109" s="48"/>
      <c r="P109" s="246">
        <f>O109*H109</f>
        <v>0</v>
      </c>
      <c r="Q109" s="246">
        <v>0.017090000000000001</v>
      </c>
      <c r="R109" s="246">
        <f>Q109*H109</f>
        <v>0.0098267500000000004</v>
      </c>
      <c r="S109" s="246">
        <v>0</v>
      </c>
      <c r="T109" s="247">
        <f>S109*H109</f>
        <v>0</v>
      </c>
      <c r="AR109" s="25" t="s">
        <v>216</v>
      </c>
      <c r="AT109" s="25" t="s">
        <v>211</v>
      </c>
      <c r="AU109" s="25" t="s">
        <v>81</v>
      </c>
      <c r="AY109" s="25" t="s">
        <v>209</v>
      </c>
      <c r="BE109" s="248">
        <f>IF(N109="základní",J109,0)</f>
        <v>0</v>
      </c>
      <c r="BF109" s="248">
        <f>IF(N109="snížená",J109,0)</f>
        <v>0</v>
      </c>
      <c r="BG109" s="248">
        <f>IF(N109="zákl. přenesená",J109,0)</f>
        <v>0</v>
      </c>
      <c r="BH109" s="248">
        <f>IF(N109="sníž. přenesená",J109,0)</f>
        <v>0</v>
      </c>
      <c r="BI109" s="248">
        <f>IF(N109="nulová",J109,0)</f>
        <v>0</v>
      </c>
      <c r="BJ109" s="25" t="s">
        <v>79</v>
      </c>
      <c r="BK109" s="248">
        <f>ROUND(I109*H109,2)</f>
        <v>0</v>
      </c>
      <c r="BL109" s="25" t="s">
        <v>216</v>
      </c>
      <c r="BM109" s="25" t="s">
        <v>237</v>
      </c>
    </row>
    <row r="110" s="12" customFormat="1">
      <c r="B110" s="249"/>
      <c r="C110" s="250"/>
      <c r="D110" s="251" t="s">
        <v>217</v>
      </c>
      <c r="E110" s="252" t="s">
        <v>21</v>
      </c>
      <c r="F110" s="253" t="s">
        <v>2632</v>
      </c>
      <c r="G110" s="250"/>
      <c r="H110" s="254">
        <v>0.38600000000000001</v>
      </c>
      <c r="I110" s="255"/>
      <c r="J110" s="250"/>
      <c r="K110" s="250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217</v>
      </c>
      <c r="AU110" s="260" t="s">
        <v>81</v>
      </c>
      <c r="AV110" s="12" t="s">
        <v>81</v>
      </c>
      <c r="AW110" s="12" t="s">
        <v>35</v>
      </c>
      <c r="AX110" s="12" t="s">
        <v>72</v>
      </c>
      <c r="AY110" s="260" t="s">
        <v>209</v>
      </c>
    </row>
    <row r="111" s="12" customFormat="1">
      <c r="B111" s="249"/>
      <c r="C111" s="250"/>
      <c r="D111" s="251" t="s">
        <v>217</v>
      </c>
      <c r="E111" s="252" t="s">
        <v>21</v>
      </c>
      <c r="F111" s="253" t="s">
        <v>2633</v>
      </c>
      <c r="G111" s="250"/>
      <c r="H111" s="254">
        <v>0.189</v>
      </c>
      <c r="I111" s="255"/>
      <c r="J111" s="250"/>
      <c r="K111" s="250"/>
      <c r="L111" s="256"/>
      <c r="M111" s="257"/>
      <c r="N111" s="258"/>
      <c r="O111" s="258"/>
      <c r="P111" s="258"/>
      <c r="Q111" s="258"/>
      <c r="R111" s="258"/>
      <c r="S111" s="258"/>
      <c r="T111" s="259"/>
      <c r="AT111" s="260" t="s">
        <v>217</v>
      </c>
      <c r="AU111" s="260" t="s">
        <v>81</v>
      </c>
      <c r="AV111" s="12" t="s">
        <v>81</v>
      </c>
      <c r="AW111" s="12" t="s">
        <v>35</v>
      </c>
      <c r="AX111" s="12" t="s">
        <v>72</v>
      </c>
      <c r="AY111" s="260" t="s">
        <v>209</v>
      </c>
    </row>
    <row r="112" s="13" customFormat="1">
      <c r="B112" s="261"/>
      <c r="C112" s="262"/>
      <c r="D112" s="251" t="s">
        <v>217</v>
      </c>
      <c r="E112" s="263" t="s">
        <v>21</v>
      </c>
      <c r="F112" s="264" t="s">
        <v>2634</v>
      </c>
      <c r="G112" s="262"/>
      <c r="H112" s="263" t="s">
        <v>21</v>
      </c>
      <c r="I112" s="265"/>
      <c r="J112" s="262"/>
      <c r="K112" s="262"/>
      <c r="L112" s="266"/>
      <c r="M112" s="267"/>
      <c r="N112" s="268"/>
      <c r="O112" s="268"/>
      <c r="P112" s="268"/>
      <c r="Q112" s="268"/>
      <c r="R112" s="268"/>
      <c r="S112" s="268"/>
      <c r="T112" s="269"/>
      <c r="AT112" s="270" t="s">
        <v>217</v>
      </c>
      <c r="AU112" s="270" t="s">
        <v>81</v>
      </c>
      <c r="AV112" s="13" t="s">
        <v>79</v>
      </c>
      <c r="AW112" s="13" t="s">
        <v>35</v>
      </c>
      <c r="AX112" s="13" t="s">
        <v>72</v>
      </c>
      <c r="AY112" s="270" t="s">
        <v>209</v>
      </c>
    </row>
    <row r="113" s="14" customFormat="1">
      <c r="B113" s="271"/>
      <c r="C113" s="272"/>
      <c r="D113" s="251" t="s">
        <v>217</v>
      </c>
      <c r="E113" s="273" t="s">
        <v>21</v>
      </c>
      <c r="F113" s="274" t="s">
        <v>220</v>
      </c>
      <c r="G113" s="272"/>
      <c r="H113" s="275">
        <v>0.57499999999999996</v>
      </c>
      <c r="I113" s="276"/>
      <c r="J113" s="272"/>
      <c r="K113" s="272"/>
      <c r="L113" s="277"/>
      <c r="M113" s="278"/>
      <c r="N113" s="279"/>
      <c r="O113" s="279"/>
      <c r="P113" s="279"/>
      <c r="Q113" s="279"/>
      <c r="R113" s="279"/>
      <c r="S113" s="279"/>
      <c r="T113" s="280"/>
      <c r="AT113" s="281" t="s">
        <v>217</v>
      </c>
      <c r="AU113" s="281" t="s">
        <v>81</v>
      </c>
      <c r="AV113" s="14" t="s">
        <v>216</v>
      </c>
      <c r="AW113" s="14" t="s">
        <v>35</v>
      </c>
      <c r="AX113" s="14" t="s">
        <v>79</v>
      </c>
      <c r="AY113" s="281" t="s">
        <v>209</v>
      </c>
    </row>
    <row r="114" s="1" customFormat="1" ht="25.5" customHeight="1">
      <c r="B114" s="47"/>
      <c r="C114" s="237" t="s">
        <v>234</v>
      </c>
      <c r="D114" s="237" t="s">
        <v>211</v>
      </c>
      <c r="E114" s="238" t="s">
        <v>2635</v>
      </c>
      <c r="F114" s="239" t="s">
        <v>2636</v>
      </c>
      <c r="G114" s="240" t="s">
        <v>343</v>
      </c>
      <c r="H114" s="241">
        <v>2</v>
      </c>
      <c r="I114" s="242"/>
      <c r="J114" s="243">
        <f>ROUND(I114*H114,2)</f>
        <v>0</v>
      </c>
      <c r="K114" s="239" t="s">
        <v>215</v>
      </c>
      <c r="L114" s="73"/>
      <c r="M114" s="244" t="s">
        <v>21</v>
      </c>
      <c r="N114" s="245" t="s">
        <v>43</v>
      </c>
      <c r="O114" s="48"/>
      <c r="P114" s="246">
        <f>O114*H114</f>
        <v>0</v>
      </c>
      <c r="Q114" s="246">
        <v>0.00249</v>
      </c>
      <c r="R114" s="246">
        <f>Q114*H114</f>
        <v>0.0049800000000000001</v>
      </c>
      <c r="S114" s="246">
        <v>0</v>
      </c>
      <c r="T114" s="247">
        <f>S114*H114</f>
        <v>0</v>
      </c>
      <c r="AR114" s="25" t="s">
        <v>216</v>
      </c>
      <c r="AT114" s="25" t="s">
        <v>211</v>
      </c>
      <c r="AU114" s="25" t="s">
        <v>81</v>
      </c>
      <c r="AY114" s="25" t="s">
        <v>209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79</v>
      </c>
      <c r="BK114" s="248">
        <f>ROUND(I114*H114,2)</f>
        <v>0</v>
      </c>
      <c r="BL114" s="25" t="s">
        <v>216</v>
      </c>
      <c r="BM114" s="25" t="s">
        <v>271</v>
      </c>
    </row>
    <row r="115" s="1" customFormat="1" ht="25.5" customHeight="1">
      <c r="B115" s="47"/>
      <c r="C115" s="237" t="s">
        <v>239</v>
      </c>
      <c r="D115" s="237" t="s">
        <v>211</v>
      </c>
      <c r="E115" s="238" t="s">
        <v>388</v>
      </c>
      <c r="F115" s="239" t="s">
        <v>389</v>
      </c>
      <c r="G115" s="240" t="s">
        <v>390</v>
      </c>
      <c r="H115" s="241">
        <v>4</v>
      </c>
      <c r="I115" s="242"/>
      <c r="J115" s="243">
        <f>ROUND(I115*H115,2)</f>
        <v>0</v>
      </c>
      <c r="K115" s="239" t="s">
        <v>215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0.065199999999999994</v>
      </c>
      <c r="R115" s="246">
        <f>Q115*H115</f>
        <v>0.26079999999999998</v>
      </c>
      <c r="S115" s="246">
        <v>0</v>
      </c>
      <c r="T115" s="247">
        <f>S115*H115</f>
        <v>0</v>
      </c>
      <c r="AR115" s="25" t="s">
        <v>216</v>
      </c>
      <c r="AT115" s="25" t="s">
        <v>211</v>
      </c>
      <c r="AU115" s="25" t="s">
        <v>81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216</v>
      </c>
      <c r="BM115" s="25" t="s">
        <v>248</v>
      </c>
    </row>
    <row r="116" s="1" customFormat="1" ht="25.5" customHeight="1">
      <c r="B116" s="47"/>
      <c r="C116" s="237" t="s">
        <v>245</v>
      </c>
      <c r="D116" s="237" t="s">
        <v>211</v>
      </c>
      <c r="E116" s="238" t="s">
        <v>399</v>
      </c>
      <c r="F116" s="239" t="s">
        <v>400</v>
      </c>
      <c r="G116" s="240" t="s">
        <v>390</v>
      </c>
      <c r="H116" s="241">
        <v>0.40000000000000002</v>
      </c>
      <c r="I116" s="242"/>
      <c r="J116" s="243">
        <f>ROUND(I116*H116,2)</f>
        <v>0</v>
      </c>
      <c r="K116" s="239" t="s">
        <v>215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216</v>
      </c>
      <c r="AT116" s="25" t="s">
        <v>211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216</v>
      </c>
      <c r="BM116" s="25" t="s">
        <v>287</v>
      </c>
    </row>
    <row r="117" s="1" customFormat="1" ht="25.5" customHeight="1">
      <c r="B117" s="47"/>
      <c r="C117" s="237" t="s">
        <v>232</v>
      </c>
      <c r="D117" s="237" t="s">
        <v>211</v>
      </c>
      <c r="E117" s="238" t="s">
        <v>404</v>
      </c>
      <c r="F117" s="239" t="s">
        <v>2637</v>
      </c>
      <c r="G117" s="240" t="s">
        <v>268</v>
      </c>
      <c r="H117" s="241">
        <v>13.706</v>
      </c>
      <c r="I117" s="242"/>
      <c r="J117" s="243">
        <f>ROUND(I117*H117,2)</f>
        <v>0</v>
      </c>
      <c r="K117" s="239" t="s">
        <v>215</v>
      </c>
      <c r="L117" s="73"/>
      <c r="M117" s="244" t="s">
        <v>21</v>
      </c>
      <c r="N117" s="245" t="s">
        <v>43</v>
      </c>
      <c r="O117" s="48"/>
      <c r="P117" s="246">
        <f>O117*H117</f>
        <v>0</v>
      </c>
      <c r="Q117" s="246">
        <v>0.32029000000000002</v>
      </c>
      <c r="R117" s="246">
        <f>Q117*H117</f>
        <v>4.3898947399999999</v>
      </c>
      <c r="S117" s="246">
        <v>0</v>
      </c>
      <c r="T117" s="247">
        <f>S117*H117</f>
        <v>0</v>
      </c>
      <c r="AR117" s="25" t="s">
        <v>216</v>
      </c>
      <c r="AT117" s="25" t="s">
        <v>211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216</v>
      </c>
      <c r="BM117" s="25" t="s">
        <v>296</v>
      </c>
    </row>
    <row r="118" s="12" customFormat="1">
      <c r="B118" s="249"/>
      <c r="C118" s="250"/>
      <c r="D118" s="251" t="s">
        <v>217</v>
      </c>
      <c r="E118" s="252" t="s">
        <v>21</v>
      </c>
      <c r="F118" s="253" t="s">
        <v>2638</v>
      </c>
      <c r="G118" s="250"/>
      <c r="H118" s="254">
        <v>13.706</v>
      </c>
      <c r="I118" s="255"/>
      <c r="J118" s="250"/>
      <c r="K118" s="250"/>
      <c r="L118" s="256"/>
      <c r="M118" s="257"/>
      <c r="N118" s="258"/>
      <c r="O118" s="258"/>
      <c r="P118" s="258"/>
      <c r="Q118" s="258"/>
      <c r="R118" s="258"/>
      <c r="S118" s="258"/>
      <c r="T118" s="259"/>
      <c r="AT118" s="260" t="s">
        <v>217</v>
      </c>
      <c r="AU118" s="260" t="s">
        <v>81</v>
      </c>
      <c r="AV118" s="12" t="s">
        <v>81</v>
      </c>
      <c r="AW118" s="12" t="s">
        <v>35</v>
      </c>
      <c r="AX118" s="12" t="s">
        <v>72</v>
      </c>
      <c r="AY118" s="260" t="s">
        <v>209</v>
      </c>
    </row>
    <row r="119" s="13" customFormat="1">
      <c r="B119" s="261"/>
      <c r="C119" s="262"/>
      <c r="D119" s="251" t="s">
        <v>217</v>
      </c>
      <c r="E119" s="263" t="s">
        <v>21</v>
      </c>
      <c r="F119" s="264" t="s">
        <v>2634</v>
      </c>
      <c r="G119" s="262"/>
      <c r="H119" s="263" t="s">
        <v>21</v>
      </c>
      <c r="I119" s="265"/>
      <c r="J119" s="262"/>
      <c r="K119" s="262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217</v>
      </c>
      <c r="AU119" s="270" t="s">
        <v>81</v>
      </c>
      <c r="AV119" s="13" t="s">
        <v>79</v>
      </c>
      <c r="AW119" s="13" t="s">
        <v>35</v>
      </c>
      <c r="AX119" s="13" t="s">
        <v>72</v>
      </c>
      <c r="AY119" s="270" t="s">
        <v>209</v>
      </c>
    </row>
    <row r="120" s="14" customFormat="1">
      <c r="B120" s="271"/>
      <c r="C120" s="272"/>
      <c r="D120" s="251" t="s">
        <v>217</v>
      </c>
      <c r="E120" s="273" t="s">
        <v>21</v>
      </c>
      <c r="F120" s="274" t="s">
        <v>220</v>
      </c>
      <c r="G120" s="272"/>
      <c r="H120" s="275">
        <v>13.706</v>
      </c>
      <c r="I120" s="276"/>
      <c r="J120" s="272"/>
      <c r="K120" s="272"/>
      <c r="L120" s="277"/>
      <c r="M120" s="278"/>
      <c r="N120" s="279"/>
      <c r="O120" s="279"/>
      <c r="P120" s="279"/>
      <c r="Q120" s="279"/>
      <c r="R120" s="279"/>
      <c r="S120" s="279"/>
      <c r="T120" s="280"/>
      <c r="AT120" s="281" t="s">
        <v>217</v>
      </c>
      <c r="AU120" s="281" t="s">
        <v>81</v>
      </c>
      <c r="AV120" s="14" t="s">
        <v>216</v>
      </c>
      <c r="AW120" s="14" t="s">
        <v>35</v>
      </c>
      <c r="AX120" s="14" t="s">
        <v>79</v>
      </c>
      <c r="AY120" s="281" t="s">
        <v>209</v>
      </c>
    </row>
    <row r="121" s="1" customFormat="1" ht="25.5" customHeight="1">
      <c r="B121" s="47"/>
      <c r="C121" s="237" t="s">
        <v>254</v>
      </c>
      <c r="D121" s="237" t="s">
        <v>211</v>
      </c>
      <c r="E121" s="238" t="s">
        <v>409</v>
      </c>
      <c r="F121" s="239" t="s">
        <v>410</v>
      </c>
      <c r="G121" s="240" t="s">
        <v>268</v>
      </c>
      <c r="H121" s="241">
        <v>5.0709999999999997</v>
      </c>
      <c r="I121" s="242"/>
      <c r="J121" s="243">
        <f>ROUND(I121*H121,2)</f>
        <v>0</v>
      </c>
      <c r="K121" s="239" t="s">
        <v>21</v>
      </c>
      <c r="L121" s="73"/>
      <c r="M121" s="244" t="s">
        <v>21</v>
      </c>
      <c r="N121" s="245" t="s">
        <v>43</v>
      </c>
      <c r="O121" s="48"/>
      <c r="P121" s="246">
        <f>O121*H121</f>
        <v>0</v>
      </c>
      <c r="Q121" s="246">
        <v>0.25953999999999999</v>
      </c>
      <c r="R121" s="246">
        <f>Q121*H121</f>
        <v>1.31612734</v>
      </c>
      <c r="S121" s="246">
        <v>0</v>
      </c>
      <c r="T121" s="247">
        <f>S121*H121</f>
        <v>0</v>
      </c>
      <c r="AR121" s="25" t="s">
        <v>216</v>
      </c>
      <c r="AT121" s="25" t="s">
        <v>211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216</v>
      </c>
      <c r="BM121" s="25" t="s">
        <v>307</v>
      </c>
    </row>
    <row r="122" s="12" customFormat="1">
      <c r="B122" s="249"/>
      <c r="C122" s="250"/>
      <c r="D122" s="251" t="s">
        <v>217</v>
      </c>
      <c r="E122" s="252" t="s">
        <v>21</v>
      </c>
      <c r="F122" s="253" t="s">
        <v>2639</v>
      </c>
      <c r="G122" s="250"/>
      <c r="H122" s="254">
        <v>5.0709999999999997</v>
      </c>
      <c r="I122" s="255"/>
      <c r="J122" s="250"/>
      <c r="K122" s="250"/>
      <c r="L122" s="256"/>
      <c r="M122" s="257"/>
      <c r="N122" s="258"/>
      <c r="O122" s="258"/>
      <c r="P122" s="258"/>
      <c r="Q122" s="258"/>
      <c r="R122" s="258"/>
      <c r="S122" s="258"/>
      <c r="T122" s="259"/>
      <c r="AT122" s="260" t="s">
        <v>217</v>
      </c>
      <c r="AU122" s="260" t="s">
        <v>81</v>
      </c>
      <c r="AV122" s="12" t="s">
        <v>81</v>
      </c>
      <c r="AW122" s="12" t="s">
        <v>35</v>
      </c>
      <c r="AX122" s="12" t="s">
        <v>72</v>
      </c>
      <c r="AY122" s="260" t="s">
        <v>209</v>
      </c>
    </row>
    <row r="123" s="13" customFormat="1">
      <c r="B123" s="261"/>
      <c r="C123" s="262"/>
      <c r="D123" s="251" t="s">
        <v>217</v>
      </c>
      <c r="E123" s="263" t="s">
        <v>21</v>
      </c>
      <c r="F123" s="264" t="s">
        <v>2634</v>
      </c>
      <c r="G123" s="262"/>
      <c r="H123" s="263" t="s">
        <v>21</v>
      </c>
      <c r="I123" s="265"/>
      <c r="J123" s="262"/>
      <c r="K123" s="262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217</v>
      </c>
      <c r="AU123" s="270" t="s">
        <v>81</v>
      </c>
      <c r="AV123" s="13" t="s">
        <v>79</v>
      </c>
      <c r="AW123" s="13" t="s">
        <v>35</v>
      </c>
      <c r="AX123" s="13" t="s">
        <v>72</v>
      </c>
      <c r="AY123" s="270" t="s">
        <v>209</v>
      </c>
    </row>
    <row r="124" s="14" customFormat="1">
      <c r="B124" s="271"/>
      <c r="C124" s="272"/>
      <c r="D124" s="251" t="s">
        <v>217</v>
      </c>
      <c r="E124" s="273" t="s">
        <v>21</v>
      </c>
      <c r="F124" s="274" t="s">
        <v>220</v>
      </c>
      <c r="G124" s="272"/>
      <c r="H124" s="275">
        <v>5.0709999999999997</v>
      </c>
      <c r="I124" s="276"/>
      <c r="J124" s="272"/>
      <c r="K124" s="272"/>
      <c r="L124" s="277"/>
      <c r="M124" s="278"/>
      <c r="N124" s="279"/>
      <c r="O124" s="279"/>
      <c r="P124" s="279"/>
      <c r="Q124" s="279"/>
      <c r="R124" s="279"/>
      <c r="S124" s="279"/>
      <c r="T124" s="280"/>
      <c r="AT124" s="281" t="s">
        <v>217</v>
      </c>
      <c r="AU124" s="281" t="s">
        <v>81</v>
      </c>
      <c r="AV124" s="14" t="s">
        <v>216</v>
      </c>
      <c r="AW124" s="14" t="s">
        <v>35</v>
      </c>
      <c r="AX124" s="14" t="s">
        <v>79</v>
      </c>
      <c r="AY124" s="281" t="s">
        <v>209</v>
      </c>
    </row>
    <row r="125" s="1" customFormat="1" ht="16.5" customHeight="1">
      <c r="B125" s="47"/>
      <c r="C125" s="237" t="s">
        <v>237</v>
      </c>
      <c r="D125" s="237" t="s">
        <v>211</v>
      </c>
      <c r="E125" s="238" t="s">
        <v>424</v>
      </c>
      <c r="F125" s="239" t="s">
        <v>425</v>
      </c>
      <c r="G125" s="240" t="s">
        <v>343</v>
      </c>
      <c r="H125" s="241">
        <v>2</v>
      </c>
      <c r="I125" s="242"/>
      <c r="J125" s="243">
        <f>ROUND(I125*H125,2)</f>
        <v>0</v>
      </c>
      <c r="K125" s="239" t="s">
        <v>215</v>
      </c>
      <c r="L125" s="73"/>
      <c r="M125" s="244" t="s">
        <v>21</v>
      </c>
      <c r="N125" s="245" t="s">
        <v>43</v>
      </c>
      <c r="O125" s="48"/>
      <c r="P125" s="246">
        <f>O125*H125</f>
        <v>0</v>
      </c>
      <c r="Q125" s="246">
        <v>0.023210000000000001</v>
      </c>
      <c r="R125" s="246">
        <f>Q125*H125</f>
        <v>0.046420000000000003</v>
      </c>
      <c r="S125" s="246">
        <v>0</v>
      </c>
      <c r="T125" s="247">
        <f>S125*H125</f>
        <v>0</v>
      </c>
      <c r="AR125" s="25" t="s">
        <v>216</v>
      </c>
      <c r="AT125" s="25" t="s">
        <v>211</v>
      </c>
      <c r="AU125" s="25" t="s">
        <v>81</v>
      </c>
      <c r="AY125" s="25" t="s">
        <v>209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79</v>
      </c>
      <c r="BK125" s="248">
        <f>ROUND(I125*H125,2)</f>
        <v>0</v>
      </c>
      <c r="BL125" s="25" t="s">
        <v>216</v>
      </c>
      <c r="BM125" s="25" t="s">
        <v>2640</v>
      </c>
    </row>
    <row r="126" s="1" customFormat="1" ht="16.5" customHeight="1">
      <c r="B126" s="47"/>
      <c r="C126" s="237" t="s">
        <v>265</v>
      </c>
      <c r="D126" s="237" t="s">
        <v>211</v>
      </c>
      <c r="E126" s="238" t="s">
        <v>429</v>
      </c>
      <c r="F126" s="239" t="s">
        <v>430</v>
      </c>
      <c r="G126" s="240" t="s">
        <v>343</v>
      </c>
      <c r="H126" s="241">
        <v>2</v>
      </c>
      <c r="I126" s="242"/>
      <c r="J126" s="243">
        <f>ROUND(I126*H126,2)</f>
        <v>0</v>
      </c>
      <c r="K126" s="239" t="s">
        <v>215</v>
      </c>
      <c r="L126" s="73"/>
      <c r="M126" s="244" t="s">
        <v>21</v>
      </c>
      <c r="N126" s="245" t="s">
        <v>43</v>
      </c>
      <c r="O126" s="48"/>
      <c r="P126" s="246">
        <f>O126*H126</f>
        <v>0</v>
      </c>
      <c r="Q126" s="246">
        <v>0.018280000000000001</v>
      </c>
      <c r="R126" s="246">
        <f>Q126*H126</f>
        <v>0.036560000000000002</v>
      </c>
      <c r="S126" s="246">
        <v>0</v>
      </c>
      <c r="T126" s="247">
        <f>S126*H126</f>
        <v>0</v>
      </c>
      <c r="AR126" s="25" t="s">
        <v>216</v>
      </c>
      <c r="AT126" s="25" t="s">
        <v>211</v>
      </c>
      <c r="AU126" s="25" t="s">
        <v>81</v>
      </c>
      <c r="AY126" s="25" t="s">
        <v>209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79</v>
      </c>
      <c r="BK126" s="248">
        <f>ROUND(I126*H126,2)</f>
        <v>0</v>
      </c>
      <c r="BL126" s="25" t="s">
        <v>216</v>
      </c>
      <c r="BM126" s="25" t="s">
        <v>2641</v>
      </c>
    </row>
    <row r="127" s="1" customFormat="1" ht="16.5" customHeight="1">
      <c r="B127" s="47"/>
      <c r="C127" s="237" t="s">
        <v>271</v>
      </c>
      <c r="D127" s="237" t="s">
        <v>211</v>
      </c>
      <c r="E127" s="238" t="s">
        <v>434</v>
      </c>
      <c r="F127" s="239" t="s">
        <v>435</v>
      </c>
      <c r="G127" s="240" t="s">
        <v>343</v>
      </c>
      <c r="H127" s="241">
        <v>8</v>
      </c>
      <c r="I127" s="242"/>
      <c r="J127" s="243">
        <f>ROUND(I127*H127,2)</f>
        <v>0</v>
      </c>
      <c r="K127" s="239" t="s">
        <v>215</v>
      </c>
      <c r="L127" s="73"/>
      <c r="M127" s="244" t="s">
        <v>21</v>
      </c>
      <c r="N127" s="245" t="s">
        <v>43</v>
      </c>
      <c r="O127" s="48"/>
      <c r="P127" s="246">
        <f>O127*H127</f>
        <v>0</v>
      </c>
      <c r="Q127" s="246">
        <v>0.074289999999999995</v>
      </c>
      <c r="R127" s="246">
        <f>Q127*H127</f>
        <v>0.59431999999999996</v>
      </c>
      <c r="S127" s="246">
        <v>0</v>
      </c>
      <c r="T127" s="247">
        <f>S127*H127</f>
        <v>0</v>
      </c>
      <c r="AR127" s="25" t="s">
        <v>216</v>
      </c>
      <c r="AT127" s="25" t="s">
        <v>211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216</v>
      </c>
      <c r="BM127" s="25" t="s">
        <v>2642</v>
      </c>
    </row>
    <row r="128" s="1" customFormat="1" ht="25.5" customHeight="1">
      <c r="B128" s="47"/>
      <c r="C128" s="237" t="s">
        <v>275</v>
      </c>
      <c r="D128" s="237" t="s">
        <v>211</v>
      </c>
      <c r="E128" s="238" t="s">
        <v>440</v>
      </c>
      <c r="F128" s="239" t="s">
        <v>2643</v>
      </c>
      <c r="G128" s="240" t="s">
        <v>390</v>
      </c>
      <c r="H128" s="241">
        <v>8</v>
      </c>
      <c r="I128" s="242"/>
      <c r="J128" s="243">
        <f>ROUND(I128*H128,2)</f>
        <v>0</v>
      </c>
      <c r="K128" s="239" t="s">
        <v>215</v>
      </c>
      <c r="L128" s="73"/>
      <c r="M128" s="244" t="s">
        <v>21</v>
      </c>
      <c r="N128" s="245" t="s">
        <v>43</v>
      </c>
      <c r="O128" s="48"/>
      <c r="P128" s="246">
        <f>O128*H128</f>
        <v>0</v>
      </c>
      <c r="Q128" s="246">
        <v>0.01813</v>
      </c>
      <c r="R128" s="246">
        <f>Q128*H128</f>
        <v>0.14504</v>
      </c>
      <c r="S128" s="246">
        <v>0</v>
      </c>
      <c r="T128" s="247">
        <f>S128*H128</f>
        <v>0</v>
      </c>
      <c r="AR128" s="25" t="s">
        <v>216</v>
      </c>
      <c r="AT128" s="25" t="s">
        <v>211</v>
      </c>
      <c r="AU128" s="25" t="s">
        <v>81</v>
      </c>
      <c r="AY128" s="25" t="s">
        <v>209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79</v>
      </c>
      <c r="BK128" s="248">
        <f>ROUND(I128*H128,2)</f>
        <v>0</v>
      </c>
      <c r="BL128" s="25" t="s">
        <v>216</v>
      </c>
      <c r="BM128" s="25" t="s">
        <v>2644</v>
      </c>
    </row>
    <row r="129" s="12" customFormat="1">
      <c r="B129" s="249"/>
      <c r="C129" s="250"/>
      <c r="D129" s="251" t="s">
        <v>217</v>
      </c>
      <c r="E129" s="252" t="s">
        <v>21</v>
      </c>
      <c r="F129" s="253" t="s">
        <v>2645</v>
      </c>
      <c r="G129" s="250"/>
      <c r="H129" s="254">
        <v>8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AT129" s="260" t="s">
        <v>217</v>
      </c>
      <c r="AU129" s="260" t="s">
        <v>81</v>
      </c>
      <c r="AV129" s="12" t="s">
        <v>81</v>
      </c>
      <c r="AW129" s="12" t="s">
        <v>35</v>
      </c>
      <c r="AX129" s="12" t="s">
        <v>79</v>
      </c>
      <c r="AY129" s="260" t="s">
        <v>209</v>
      </c>
    </row>
    <row r="130" s="1" customFormat="1" ht="25.5" customHeight="1">
      <c r="B130" s="47"/>
      <c r="C130" s="237" t="s">
        <v>248</v>
      </c>
      <c r="D130" s="237" t="s">
        <v>211</v>
      </c>
      <c r="E130" s="238" t="s">
        <v>456</v>
      </c>
      <c r="F130" s="239" t="s">
        <v>2646</v>
      </c>
      <c r="G130" s="240" t="s">
        <v>268</v>
      </c>
      <c r="H130" s="241">
        <v>10.185000000000001</v>
      </c>
      <c r="I130" s="242"/>
      <c r="J130" s="243">
        <f>ROUND(I130*H130,2)</f>
        <v>0</v>
      </c>
      <c r="K130" s="239" t="s">
        <v>215</v>
      </c>
      <c r="L130" s="73"/>
      <c r="M130" s="244" t="s">
        <v>21</v>
      </c>
      <c r="N130" s="245" t="s">
        <v>43</v>
      </c>
      <c r="O130" s="48"/>
      <c r="P130" s="246">
        <f>O130*H130</f>
        <v>0</v>
      </c>
      <c r="Q130" s="246">
        <v>0.066379999999999995</v>
      </c>
      <c r="R130" s="246">
        <f>Q130*H130</f>
        <v>0.67608029999999997</v>
      </c>
      <c r="S130" s="246">
        <v>0</v>
      </c>
      <c r="T130" s="247">
        <f>S130*H130</f>
        <v>0</v>
      </c>
      <c r="AR130" s="25" t="s">
        <v>216</v>
      </c>
      <c r="AT130" s="25" t="s">
        <v>211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216</v>
      </c>
      <c r="BM130" s="25" t="s">
        <v>361</v>
      </c>
    </row>
    <row r="131" s="12" customFormat="1">
      <c r="B131" s="249"/>
      <c r="C131" s="250"/>
      <c r="D131" s="251" t="s">
        <v>217</v>
      </c>
      <c r="E131" s="252" t="s">
        <v>21</v>
      </c>
      <c r="F131" s="253" t="s">
        <v>2647</v>
      </c>
      <c r="G131" s="250"/>
      <c r="H131" s="254">
        <v>10.185000000000001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AT131" s="260" t="s">
        <v>217</v>
      </c>
      <c r="AU131" s="260" t="s">
        <v>81</v>
      </c>
      <c r="AV131" s="12" t="s">
        <v>81</v>
      </c>
      <c r="AW131" s="12" t="s">
        <v>35</v>
      </c>
      <c r="AX131" s="12" t="s">
        <v>72</v>
      </c>
      <c r="AY131" s="260" t="s">
        <v>209</v>
      </c>
    </row>
    <row r="132" s="13" customFormat="1">
      <c r="B132" s="261"/>
      <c r="C132" s="262"/>
      <c r="D132" s="251" t="s">
        <v>217</v>
      </c>
      <c r="E132" s="263" t="s">
        <v>21</v>
      </c>
      <c r="F132" s="264" t="s">
        <v>2634</v>
      </c>
      <c r="G132" s="262"/>
      <c r="H132" s="263" t="s">
        <v>21</v>
      </c>
      <c r="I132" s="265"/>
      <c r="J132" s="262"/>
      <c r="K132" s="262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217</v>
      </c>
      <c r="AU132" s="270" t="s">
        <v>81</v>
      </c>
      <c r="AV132" s="13" t="s">
        <v>79</v>
      </c>
      <c r="AW132" s="13" t="s">
        <v>35</v>
      </c>
      <c r="AX132" s="13" t="s">
        <v>72</v>
      </c>
      <c r="AY132" s="270" t="s">
        <v>209</v>
      </c>
    </row>
    <row r="133" s="14" customFormat="1">
      <c r="B133" s="271"/>
      <c r="C133" s="272"/>
      <c r="D133" s="251" t="s">
        <v>217</v>
      </c>
      <c r="E133" s="273" t="s">
        <v>21</v>
      </c>
      <c r="F133" s="274" t="s">
        <v>220</v>
      </c>
      <c r="G133" s="272"/>
      <c r="H133" s="275">
        <v>10.185000000000001</v>
      </c>
      <c r="I133" s="276"/>
      <c r="J133" s="272"/>
      <c r="K133" s="272"/>
      <c r="L133" s="277"/>
      <c r="M133" s="278"/>
      <c r="N133" s="279"/>
      <c r="O133" s="279"/>
      <c r="P133" s="279"/>
      <c r="Q133" s="279"/>
      <c r="R133" s="279"/>
      <c r="S133" s="279"/>
      <c r="T133" s="280"/>
      <c r="AT133" s="281" t="s">
        <v>217</v>
      </c>
      <c r="AU133" s="281" t="s">
        <v>81</v>
      </c>
      <c r="AV133" s="14" t="s">
        <v>216</v>
      </c>
      <c r="AW133" s="14" t="s">
        <v>35</v>
      </c>
      <c r="AX133" s="14" t="s">
        <v>79</v>
      </c>
      <c r="AY133" s="281" t="s">
        <v>209</v>
      </c>
    </row>
    <row r="134" s="1" customFormat="1" ht="16.5" customHeight="1">
      <c r="B134" s="47"/>
      <c r="C134" s="237" t="s">
        <v>10</v>
      </c>
      <c r="D134" s="237" t="s">
        <v>211</v>
      </c>
      <c r="E134" s="238" t="s">
        <v>2648</v>
      </c>
      <c r="F134" s="239" t="s">
        <v>2649</v>
      </c>
      <c r="G134" s="240" t="s">
        <v>268</v>
      </c>
      <c r="H134" s="241">
        <v>8.8940000000000001</v>
      </c>
      <c r="I134" s="242"/>
      <c r="J134" s="243">
        <f>ROUND(I134*H134,2)</f>
        <v>0</v>
      </c>
      <c r="K134" s="239" t="s">
        <v>215</v>
      </c>
      <c r="L134" s="73"/>
      <c r="M134" s="244" t="s">
        <v>21</v>
      </c>
      <c r="N134" s="245" t="s">
        <v>43</v>
      </c>
      <c r="O134" s="48"/>
      <c r="P134" s="246">
        <f>O134*H134</f>
        <v>0</v>
      </c>
      <c r="Q134" s="246">
        <v>0.13414999999999999</v>
      </c>
      <c r="R134" s="246">
        <f>Q134*H134</f>
        <v>1.1931300999999999</v>
      </c>
      <c r="S134" s="246">
        <v>0</v>
      </c>
      <c r="T134" s="247">
        <f>S134*H134</f>
        <v>0</v>
      </c>
      <c r="AR134" s="25" t="s">
        <v>216</v>
      </c>
      <c r="AT134" s="25" t="s">
        <v>211</v>
      </c>
      <c r="AU134" s="25" t="s">
        <v>81</v>
      </c>
      <c r="AY134" s="25" t="s">
        <v>209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79</v>
      </c>
      <c r="BK134" s="248">
        <f>ROUND(I134*H134,2)</f>
        <v>0</v>
      </c>
      <c r="BL134" s="25" t="s">
        <v>216</v>
      </c>
      <c r="BM134" s="25" t="s">
        <v>371</v>
      </c>
    </row>
    <row r="135" s="12" customFormat="1">
      <c r="B135" s="249"/>
      <c r="C135" s="250"/>
      <c r="D135" s="251" t="s">
        <v>217</v>
      </c>
      <c r="E135" s="252" t="s">
        <v>21</v>
      </c>
      <c r="F135" s="253" t="s">
        <v>2650</v>
      </c>
      <c r="G135" s="250"/>
      <c r="H135" s="254">
        <v>8.8940000000000001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217</v>
      </c>
      <c r="AU135" s="260" t="s">
        <v>81</v>
      </c>
      <c r="AV135" s="12" t="s">
        <v>81</v>
      </c>
      <c r="AW135" s="12" t="s">
        <v>35</v>
      </c>
      <c r="AX135" s="12" t="s">
        <v>72</v>
      </c>
      <c r="AY135" s="260" t="s">
        <v>209</v>
      </c>
    </row>
    <row r="136" s="14" customFormat="1">
      <c r="B136" s="271"/>
      <c r="C136" s="272"/>
      <c r="D136" s="251" t="s">
        <v>217</v>
      </c>
      <c r="E136" s="273" t="s">
        <v>21</v>
      </c>
      <c r="F136" s="274" t="s">
        <v>220</v>
      </c>
      <c r="G136" s="272"/>
      <c r="H136" s="275">
        <v>8.8940000000000001</v>
      </c>
      <c r="I136" s="276"/>
      <c r="J136" s="272"/>
      <c r="K136" s="272"/>
      <c r="L136" s="277"/>
      <c r="M136" s="278"/>
      <c r="N136" s="279"/>
      <c r="O136" s="279"/>
      <c r="P136" s="279"/>
      <c r="Q136" s="279"/>
      <c r="R136" s="279"/>
      <c r="S136" s="279"/>
      <c r="T136" s="280"/>
      <c r="AT136" s="281" t="s">
        <v>217</v>
      </c>
      <c r="AU136" s="281" t="s">
        <v>81</v>
      </c>
      <c r="AV136" s="14" t="s">
        <v>216</v>
      </c>
      <c r="AW136" s="14" t="s">
        <v>35</v>
      </c>
      <c r="AX136" s="14" t="s">
        <v>79</v>
      </c>
      <c r="AY136" s="281" t="s">
        <v>209</v>
      </c>
    </row>
    <row r="137" s="1" customFormat="1" ht="16.5" customHeight="1">
      <c r="B137" s="47"/>
      <c r="C137" s="237" t="s">
        <v>287</v>
      </c>
      <c r="D137" s="237" t="s">
        <v>211</v>
      </c>
      <c r="E137" s="238" t="s">
        <v>466</v>
      </c>
      <c r="F137" s="239" t="s">
        <v>467</v>
      </c>
      <c r="G137" s="240" t="s">
        <v>268</v>
      </c>
      <c r="H137" s="241">
        <v>5</v>
      </c>
      <c r="I137" s="242"/>
      <c r="J137" s="243">
        <f>ROUND(I137*H137,2)</f>
        <v>0</v>
      </c>
      <c r="K137" s="239" t="s">
        <v>215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0.17818000000000001</v>
      </c>
      <c r="R137" s="246">
        <f>Q137*H137</f>
        <v>0.89090000000000003</v>
      </c>
      <c r="S137" s="246">
        <v>0</v>
      </c>
      <c r="T137" s="247">
        <f>S137*H137</f>
        <v>0</v>
      </c>
      <c r="AR137" s="25" t="s">
        <v>216</v>
      </c>
      <c r="AT137" s="25" t="s">
        <v>211</v>
      </c>
      <c r="AU137" s="25" t="s">
        <v>81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216</v>
      </c>
      <c r="BM137" s="25" t="s">
        <v>381</v>
      </c>
    </row>
    <row r="138" s="1" customFormat="1" ht="16.5" customHeight="1">
      <c r="B138" s="47"/>
      <c r="C138" s="282" t="s">
        <v>292</v>
      </c>
      <c r="D138" s="282" t="s">
        <v>312</v>
      </c>
      <c r="E138" s="283" t="s">
        <v>478</v>
      </c>
      <c r="F138" s="284" t="s">
        <v>479</v>
      </c>
      <c r="G138" s="285" t="s">
        <v>299</v>
      </c>
      <c r="H138" s="286">
        <v>0.66100000000000003</v>
      </c>
      <c r="I138" s="287"/>
      <c r="J138" s="288">
        <f>ROUND(I138*H138,2)</f>
        <v>0</v>
      </c>
      <c r="K138" s="284" t="s">
        <v>215</v>
      </c>
      <c r="L138" s="289"/>
      <c r="M138" s="290" t="s">
        <v>21</v>
      </c>
      <c r="N138" s="291" t="s">
        <v>43</v>
      </c>
      <c r="O138" s="48"/>
      <c r="P138" s="246">
        <f>O138*H138</f>
        <v>0</v>
      </c>
      <c r="Q138" s="246">
        <v>1</v>
      </c>
      <c r="R138" s="246">
        <f>Q138*H138</f>
        <v>0.66100000000000003</v>
      </c>
      <c r="S138" s="246">
        <v>0</v>
      </c>
      <c r="T138" s="247">
        <f>S138*H138</f>
        <v>0</v>
      </c>
      <c r="AR138" s="25" t="s">
        <v>232</v>
      </c>
      <c r="AT138" s="25" t="s">
        <v>312</v>
      </c>
      <c r="AU138" s="25" t="s">
        <v>81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216</v>
      </c>
      <c r="BM138" s="25" t="s">
        <v>393</v>
      </c>
    </row>
    <row r="139" s="12" customFormat="1">
      <c r="B139" s="249"/>
      <c r="C139" s="250"/>
      <c r="D139" s="251" t="s">
        <v>217</v>
      </c>
      <c r="E139" s="252" t="s">
        <v>21</v>
      </c>
      <c r="F139" s="253" t="s">
        <v>2651</v>
      </c>
      <c r="G139" s="250"/>
      <c r="H139" s="254">
        <v>0.57499999999999996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AT139" s="260" t="s">
        <v>217</v>
      </c>
      <c r="AU139" s="260" t="s">
        <v>81</v>
      </c>
      <c r="AV139" s="12" t="s">
        <v>81</v>
      </c>
      <c r="AW139" s="12" t="s">
        <v>35</v>
      </c>
      <c r="AX139" s="12" t="s">
        <v>72</v>
      </c>
      <c r="AY139" s="260" t="s">
        <v>209</v>
      </c>
    </row>
    <row r="140" s="13" customFormat="1">
      <c r="B140" s="261"/>
      <c r="C140" s="262"/>
      <c r="D140" s="251" t="s">
        <v>217</v>
      </c>
      <c r="E140" s="263" t="s">
        <v>21</v>
      </c>
      <c r="F140" s="264" t="s">
        <v>2634</v>
      </c>
      <c r="G140" s="262"/>
      <c r="H140" s="263" t="s">
        <v>21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217</v>
      </c>
      <c r="AU140" s="270" t="s">
        <v>81</v>
      </c>
      <c r="AV140" s="13" t="s">
        <v>79</v>
      </c>
      <c r="AW140" s="13" t="s">
        <v>35</v>
      </c>
      <c r="AX140" s="13" t="s">
        <v>72</v>
      </c>
      <c r="AY140" s="270" t="s">
        <v>209</v>
      </c>
    </row>
    <row r="141" s="14" customFormat="1">
      <c r="B141" s="271"/>
      <c r="C141" s="272"/>
      <c r="D141" s="251" t="s">
        <v>217</v>
      </c>
      <c r="E141" s="273" t="s">
        <v>21</v>
      </c>
      <c r="F141" s="274" t="s">
        <v>220</v>
      </c>
      <c r="G141" s="272"/>
      <c r="H141" s="275">
        <v>0.57499999999999996</v>
      </c>
      <c r="I141" s="276"/>
      <c r="J141" s="272"/>
      <c r="K141" s="272"/>
      <c r="L141" s="277"/>
      <c r="M141" s="278"/>
      <c r="N141" s="279"/>
      <c r="O141" s="279"/>
      <c r="P141" s="279"/>
      <c r="Q141" s="279"/>
      <c r="R141" s="279"/>
      <c r="S141" s="279"/>
      <c r="T141" s="280"/>
      <c r="AT141" s="281" t="s">
        <v>217</v>
      </c>
      <c r="AU141" s="281" t="s">
        <v>81</v>
      </c>
      <c r="AV141" s="14" t="s">
        <v>216</v>
      </c>
      <c r="AW141" s="14" t="s">
        <v>35</v>
      </c>
      <c r="AX141" s="14" t="s">
        <v>79</v>
      </c>
      <c r="AY141" s="281" t="s">
        <v>209</v>
      </c>
    </row>
    <row r="142" s="12" customFormat="1">
      <c r="B142" s="249"/>
      <c r="C142" s="250"/>
      <c r="D142" s="251" t="s">
        <v>217</v>
      </c>
      <c r="E142" s="250"/>
      <c r="F142" s="253" t="s">
        <v>2652</v>
      </c>
      <c r="G142" s="250"/>
      <c r="H142" s="254">
        <v>0.66100000000000003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217</v>
      </c>
      <c r="AU142" s="260" t="s">
        <v>81</v>
      </c>
      <c r="AV142" s="12" t="s">
        <v>81</v>
      </c>
      <c r="AW142" s="12" t="s">
        <v>6</v>
      </c>
      <c r="AX142" s="12" t="s">
        <v>79</v>
      </c>
      <c r="AY142" s="260" t="s">
        <v>209</v>
      </c>
    </row>
    <row r="143" s="11" customFormat="1" ht="29.88" customHeight="1">
      <c r="B143" s="221"/>
      <c r="C143" s="222"/>
      <c r="D143" s="223" t="s">
        <v>71</v>
      </c>
      <c r="E143" s="235" t="s">
        <v>216</v>
      </c>
      <c r="F143" s="235" t="s">
        <v>489</v>
      </c>
      <c r="G143" s="222"/>
      <c r="H143" s="222"/>
      <c r="I143" s="225"/>
      <c r="J143" s="236">
        <f>BK143</f>
        <v>0</v>
      </c>
      <c r="K143" s="222"/>
      <c r="L143" s="227"/>
      <c r="M143" s="228"/>
      <c r="N143" s="229"/>
      <c r="O143" s="229"/>
      <c r="P143" s="230">
        <f>SUM(P144:P152)</f>
        <v>0</v>
      </c>
      <c r="Q143" s="229"/>
      <c r="R143" s="230">
        <f>SUM(R144:R152)</f>
        <v>3.5712047799999995</v>
      </c>
      <c r="S143" s="229"/>
      <c r="T143" s="231">
        <f>SUM(T144:T152)</f>
        <v>0</v>
      </c>
      <c r="AR143" s="232" t="s">
        <v>79</v>
      </c>
      <c r="AT143" s="233" t="s">
        <v>71</v>
      </c>
      <c r="AU143" s="233" t="s">
        <v>79</v>
      </c>
      <c r="AY143" s="232" t="s">
        <v>209</v>
      </c>
      <c r="BK143" s="234">
        <f>SUM(BK144:BK152)</f>
        <v>0</v>
      </c>
    </row>
    <row r="144" s="1" customFormat="1" ht="16.5" customHeight="1">
      <c r="B144" s="47"/>
      <c r="C144" s="237" t="s">
        <v>296</v>
      </c>
      <c r="D144" s="237" t="s">
        <v>211</v>
      </c>
      <c r="E144" s="238" t="s">
        <v>497</v>
      </c>
      <c r="F144" s="239" t="s">
        <v>498</v>
      </c>
      <c r="G144" s="240" t="s">
        <v>343</v>
      </c>
      <c r="H144" s="241">
        <v>4</v>
      </c>
      <c r="I144" s="242"/>
      <c r="J144" s="243">
        <f>ROUND(I144*H144,2)</f>
        <v>0</v>
      </c>
      <c r="K144" s="239" t="s">
        <v>215</v>
      </c>
      <c r="L144" s="73"/>
      <c r="M144" s="244" t="s">
        <v>21</v>
      </c>
      <c r="N144" s="245" t="s">
        <v>43</v>
      </c>
      <c r="O144" s="48"/>
      <c r="P144" s="246">
        <f>O144*H144</f>
        <v>0</v>
      </c>
      <c r="Q144" s="246">
        <v>0.058999999999999997</v>
      </c>
      <c r="R144" s="246">
        <f>Q144*H144</f>
        <v>0.23599999999999999</v>
      </c>
      <c r="S144" s="246">
        <v>0</v>
      </c>
      <c r="T144" s="247">
        <f>S144*H144</f>
        <v>0</v>
      </c>
      <c r="AR144" s="25" t="s">
        <v>216</v>
      </c>
      <c r="AT144" s="25" t="s">
        <v>211</v>
      </c>
      <c r="AU144" s="25" t="s">
        <v>81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216</v>
      </c>
      <c r="BM144" s="25" t="s">
        <v>403</v>
      </c>
    </row>
    <row r="145" s="1" customFormat="1" ht="25.5" customHeight="1">
      <c r="B145" s="47"/>
      <c r="C145" s="237" t="s">
        <v>302</v>
      </c>
      <c r="D145" s="237" t="s">
        <v>211</v>
      </c>
      <c r="E145" s="238" t="s">
        <v>502</v>
      </c>
      <c r="F145" s="239" t="s">
        <v>2653</v>
      </c>
      <c r="G145" s="240" t="s">
        <v>268</v>
      </c>
      <c r="H145" s="241">
        <v>9.0999999999999996</v>
      </c>
      <c r="I145" s="242"/>
      <c r="J145" s="243">
        <f>ROUND(I145*H145,2)</f>
        <v>0</v>
      </c>
      <c r="K145" s="239" t="s">
        <v>215</v>
      </c>
      <c r="L145" s="73"/>
      <c r="M145" s="244" t="s">
        <v>21</v>
      </c>
      <c r="N145" s="245" t="s">
        <v>43</v>
      </c>
      <c r="O145" s="48"/>
      <c r="P145" s="246">
        <f>O145*H145</f>
        <v>0</v>
      </c>
      <c r="Q145" s="246">
        <v>0.34242</v>
      </c>
      <c r="R145" s="246">
        <f>Q145*H145</f>
        <v>3.1160220000000001</v>
      </c>
      <c r="S145" s="246">
        <v>0</v>
      </c>
      <c r="T145" s="247">
        <f>S145*H145</f>
        <v>0</v>
      </c>
      <c r="AR145" s="25" t="s">
        <v>216</v>
      </c>
      <c r="AT145" s="25" t="s">
        <v>211</v>
      </c>
      <c r="AU145" s="25" t="s">
        <v>81</v>
      </c>
      <c r="AY145" s="25" t="s">
        <v>209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79</v>
      </c>
      <c r="BK145" s="248">
        <f>ROUND(I145*H145,2)</f>
        <v>0</v>
      </c>
      <c r="BL145" s="25" t="s">
        <v>216</v>
      </c>
      <c r="BM145" s="25" t="s">
        <v>413</v>
      </c>
    </row>
    <row r="146" s="1" customFormat="1" ht="16.5" customHeight="1">
      <c r="B146" s="47"/>
      <c r="C146" s="237" t="s">
        <v>307</v>
      </c>
      <c r="D146" s="237" t="s">
        <v>211</v>
      </c>
      <c r="E146" s="238" t="s">
        <v>507</v>
      </c>
      <c r="F146" s="239" t="s">
        <v>508</v>
      </c>
      <c r="G146" s="240" t="s">
        <v>268</v>
      </c>
      <c r="H146" s="241">
        <v>9.0999999999999996</v>
      </c>
      <c r="I146" s="242"/>
      <c r="J146" s="243">
        <f>ROUND(I146*H146,2)</f>
        <v>0</v>
      </c>
      <c r="K146" s="239" t="s">
        <v>215</v>
      </c>
      <c r="L146" s="73"/>
      <c r="M146" s="244" t="s">
        <v>21</v>
      </c>
      <c r="N146" s="245" t="s">
        <v>43</v>
      </c>
      <c r="O146" s="48"/>
      <c r="P146" s="246">
        <f>O146*H146</f>
        <v>0</v>
      </c>
      <c r="Q146" s="246">
        <v>0.0052399999999999999</v>
      </c>
      <c r="R146" s="246">
        <f>Q146*H146</f>
        <v>0.047683999999999997</v>
      </c>
      <c r="S146" s="246">
        <v>0</v>
      </c>
      <c r="T146" s="247">
        <f>S146*H146</f>
        <v>0</v>
      </c>
      <c r="AR146" s="25" t="s">
        <v>216</v>
      </c>
      <c r="AT146" s="25" t="s">
        <v>211</v>
      </c>
      <c r="AU146" s="25" t="s">
        <v>81</v>
      </c>
      <c r="AY146" s="25" t="s">
        <v>209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79</v>
      </c>
      <c r="BK146" s="248">
        <f>ROUND(I146*H146,2)</f>
        <v>0</v>
      </c>
      <c r="BL146" s="25" t="s">
        <v>216</v>
      </c>
      <c r="BM146" s="25" t="s">
        <v>423</v>
      </c>
    </row>
    <row r="147" s="1" customFormat="1" ht="16.5" customHeight="1">
      <c r="B147" s="47"/>
      <c r="C147" s="237" t="s">
        <v>9</v>
      </c>
      <c r="D147" s="237" t="s">
        <v>211</v>
      </c>
      <c r="E147" s="238" t="s">
        <v>511</v>
      </c>
      <c r="F147" s="239" t="s">
        <v>512</v>
      </c>
      <c r="G147" s="240" t="s">
        <v>268</v>
      </c>
      <c r="H147" s="241">
        <v>9.0999999999999996</v>
      </c>
      <c r="I147" s="242"/>
      <c r="J147" s="243">
        <f>ROUND(I147*H147,2)</f>
        <v>0</v>
      </c>
      <c r="K147" s="239" t="s">
        <v>215</v>
      </c>
      <c r="L147" s="73"/>
      <c r="M147" s="244" t="s">
        <v>21</v>
      </c>
      <c r="N147" s="245" t="s">
        <v>43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216</v>
      </c>
      <c r="AT147" s="25" t="s">
        <v>211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216</v>
      </c>
      <c r="BM147" s="25" t="s">
        <v>433</v>
      </c>
    </row>
    <row r="148" s="1" customFormat="1" ht="16.5" customHeight="1">
      <c r="B148" s="47"/>
      <c r="C148" s="237" t="s">
        <v>319</v>
      </c>
      <c r="D148" s="237" t="s">
        <v>211</v>
      </c>
      <c r="E148" s="238" t="s">
        <v>515</v>
      </c>
      <c r="F148" s="239" t="s">
        <v>2654</v>
      </c>
      <c r="G148" s="240" t="s">
        <v>299</v>
      </c>
      <c r="H148" s="241">
        <v>0.063</v>
      </c>
      <c r="I148" s="242"/>
      <c r="J148" s="243">
        <f>ROUND(I148*H148,2)</f>
        <v>0</v>
      </c>
      <c r="K148" s="239" t="s">
        <v>215</v>
      </c>
      <c r="L148" s="73"/>
      <c r="M148" s="244" t="s">
        <v>21</v>
      </c>
      <c r="N148" s="245" t="s">
        <v>43</v>
      </c>
      <c r="O148" s="48"/>
      <c r="P148" s="246">
        <f>O148*H148</f>
        <v>0</v>
      </c>
      <c r="Q148" s="246">
        <v>1.0530600000000001</v>
      </c>
      <c r="R148" s="246">
        <f>Q148*H148</f>
        <v>0.066342780000000004</v>
      </c>
      <c r="S148" s="246">
        <v>0</v>
      </c>
      <c r="T148" s="247">
        <f>S148*H148</f>
        <v>0</v>
      </c>
      <c r="AR148" s="25" t="s">
        <v>216</v>
      </c>
      <c r="AT148" s="25" t="s">
        <v>211</v>
      </c>
      <c r="AU148" s="25" t="s">
        <v>81</v>
      </c>
      <c r="AY148" s="25" t="s">
        <v>209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79</v>
      </c>
      <c r="BK148" s="248">
        <f>ROUND(I148*H148,2)</f>
        <v>0</v>
      </c>
      <c r="BL148" s="25" t="s">
        <v>216</v>
      </c>
      <c r="BM148" s="25" t="s">
        <v>443</v>
      </c>
    </row>
    <row r="149" s="12" customFormat="1">
      <c r="B149" s="249"/>
      <c r="C149" s="250"/>
      <c r="D149" s="251" t="s">
        <v>217</v>
      </c>
      <c r="E149" s="252" t="s">
        <v>21</v>
      </c>
      <c r="F149" s="253" t="s">
        <v>2655</v>
      </c>
      <c r="G149" s="250"/>
      <c r="H149" s="254">
        <v>0.063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217</v>
      </c>
      <c r="AU149" s="260" t="s">
        <v>81</v>
      </c>
      <c r="AV149" s="12" t="s">
        <v>81</v>
      </c>
      <c r="AW149" s="12" t="s">
        <v>35</v>
      </c>
      <c r="AX149" s="12" t="s">
        <v>72</v>
      </c>
      <c r="AY149" s="260" t="s">
        <v>209</v>
      </c>
    </row>
    <row r="150" s="13" customFormat="1">
      <c r="B150" s="261"/>
      <c r="C150" s="262"/>
      <c r="D150" s="251" t="s">
        <v>217</v>
      </c>
      <c r="E150" s="263" t="s">
        <v>21</v>
      </c>
      <c r="F150" s="264" t="s">
        <v>2634</v>
      </c>
      <c r="G150" s="262"/>
      <c r="H150" s="263" t="s">
        <v>21</v>
      </c>
      <c r="I150" s="265"/>
      <c r="J150" s="262"/>
      <c r="K150" s="262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217</v>
      </c>
      <c r="AU150" s="270" t="s">
        <v>81</v>
      </c>
      <c r="AV150" s="13" t="s">
        <v>79</v>
      </c>
      <c r="AW150" s="13" t="s">
        <v>35</v>
      </c>
      <c r="AX150" s="13" t="s">
        <v>72</v>
      </c>
      <c r="AY150" s="270" t="s">
        <v>209</v>
      </c>
    </row>
    <row r="151" s="14" customFormat="1">
      <c r="B151" s="271"/>
      <c r="C151" s="272"/>
      <c r="D151" s="251" t="s">
        <v>217</v>
      </c>
      <c r="E151" s="273" t="s">
        <v>21</v>
      </c>
      <c r="F151" s="274" t="s">
        <v>220</v>
      </c>
      <c r="G151" s="272"/>
      <c r="H151" s="275">
        <v>0.063</v>
      </c>
      <c r="I151" s="276"/>
      <c r="J151" s="272"/>
      <c r="K151" s="272"/>
      <c r="L151" s="277"/>
      <c r="M151" s="278"/>
      <c r="N151" s="279"/>
      <c r="O151" s="279"/>
      <c r="P151" s="279"/>
      <c r="Q151" s="279"/>
      <c r="R151" s="279"/>
      <c r="S151" s="279"/>
      <c r="T151" s="280"/>
      <c r="AT151" s="281" t="s">
        <v>217</v>
      </c>
      <c r="AU151" s="281" t="s">
        <v>81</v>
      </c>
      <c r="AV151" s="14" t="s">
        <v>216</v>
      </c>
      <c r="AW151" s="14" t="s">
        <v>35</v>
      </c>
      <c r="AX151" s="14" t="s">
        <v>79</v>
      </c>
      <c r="AY151" s="281" t="s">
        <v>209</v>
      </c>
    </row>
    <row r="152" s="1" customFormat="1" ht="16.5" customHeight="1">
      <c r="B152" s="47"/>
      <c r="C152" s="237" t="s">
        <v>324</v>
      </c>
      <c r="D152" s="237" t="s">
        <v>211</v>
      </c>
      <c r="E152" s="238" t="s">
        <v>526</v>
      </c>
      <c r="F152" s="239" t="s">
        <v>527</v>
      </c>
      <c r="G152" s="240" t="s">
        <v>299</v>
      </c>
      <c r="H152" s="241">
        <v>0.10000000000000001</v>
      </c>
      <c r="I152" s="242"/>
      <c r="J152" s="243">
        <f>ROUND(I152*H152,2)</f>
        <v>0</v>
      </c>
      <c r="K152" s="239" t="s">
        <v>215</v>
      </c>
      <c r="L152" s="73"/>
      <c r="M152" s="244" t="s">
        <v>21</v>
      </c>
      <c r="N152" s="245" t="s">
        <v>43</v>
      </c>
      <c r="O152" s="48"/>
      <c r="P152" s="246">
        <f>O152*H152</f>
        <v>0</v>
      </c>
      <c r="Q152" s="246">
        <v>1.0515600000000001</v>
      </c>
      <c r="R152" s="246">
        <f>Q152*H152</f>
        <v>0.10515600000000001</v>
      </c>
      <c r="S152" s="246">
        <v>0</v>
      </c>
      <c r="T152" s="247">
        <f>S152*H152</f>
        <v>0</v>
      </c>
      <c r="AR152" s="25" t="s">
        <v>216</v>
      </c>
      <c r="AT152" s="25" t="s">
        <v>211</v>
      </c>
      <c r="AU152" s="25" t="s">
        <v>81</v>
      </c>
      <c r="AY152" s="25" t="s">
        <v>209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79</v>
      </c>
      <c r="BK152" s="248">
        <f>ROUND(I152*H152,2)</f>
        <v>0</v>
      </c>
      <c r="BL152" s="25" t="s">
        <v>216</v>
      </c>
      <c r="BM152" s="25" t="s">
        <v>455</v>
      </c>
    </row>
    <row r="153" s="11" customFormat="1" ht="29.88" customHeight="1">
      <c r="B153" s="221"/>
      <c r="C153" s="222"/>
      <c r="D153" s="223" t="s">
        <v>71</v>
      </c>
      <c r="E153" s="235" t="s">
        <v>239</v>
      </c>
      <c r="F153" s="235" t="s">
        <v>548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P154</f>
        <v>0</v>
      </c>
      <c r="Q153" s="229"/>
      <c r="R153" s="230">
        <f>R154</f>
        <v>9.2731611800000007</v>
      </c>
      <c r="S153" s="229"/>
      <c r="T153" s="231">
        <f>T154</f>
        <v>0</v>
      </c>
      <c r="AR153" s="232" t="s">
        <v>79</v>
      </c>
      <c r="AT153" s="233" t="s">
        <v>71</v>
      </c>
      <c r="AU153" s="233" t="s">
        <v>79</v>
      </c>
      <c r="AY153" s="232" t="s">
        <v>209</v>
      </c>
      <c r="BK153" s="234">
        <f>BK154</f>
        <v>0</v>
      </c>
    </row>
    <row r="154" s="11" customFormat="1" ht="14.88" customHeight="1">
      <c r="B154" s="221"/>
      <c r="C154" s="222"/>
      <c r="D154" s="223" t="s">
        <v>71</v>
      </c>
      <c r="E154" s="235" t="s">
        <v>523</v>
      </c>
      <c r="F154" s="235" t="s">
        <v>549</v>
      </c>
      <c r="G154" s="222"/>
      <c r="H154" s="222"/>
      <c r="I154" s="225"/>
      <c r="J154" s="236">
        <f>BK154</f>
        <v>0</v>
      </c>
      <c r="K154" s="222"/>
      <c r="L154" s="227"/>
      <c r="M154" s="228"/>
      <c r="N154" s="229"/>
      <c r="O154" s="229"/>
      <c r="P154" s="230">
        <f>SUM(P155:P173)</f>
        <v>0</v>
      </c>
      <c r="Q154" s="229"/>
      <c r="R154" s="230">
        <f>SUM(R155:R173)</f>
        <v>9.2731611800000007</v>
      </c>
      <c r="S154" s="229"/>
      <c r="T154" s="231">
        <f>SUM(T155:T173)</f>
        <v>0</v>
      </c>
      <c r="AR154" s="232" t="s">
        <v>79</v>
      </c>
      <c r="AT154" s="233" t="s">
        <v>71</v>
      </c>
      <c r="AU154" s="233" t="s">
        <v>81</v>
      </c>
      <c r="AY154" s="232" t="s">
        <v>209</v>
      </c>
      <c r="BK154" s="234">
        <f>SUM(BK155:BK173)</f>
        <v>0</v>
      </c>
    </row>
    <row r="155" s="1" customFormat="1" ht="25.5" customHeight="1">
      <c r="B155" s="47"/>
      <c r="C155" s="237" t="s">
        <v>329</v>
      </c>
      <c r="D155" s="237" t="s">
        <v>211</v>
      </c>
      <c r="E155" s="238" t="s">
        <v>551</v>
      </c>
      <c r="F155" s="239" t="s">
        <v>552</v>
      </c>
      <c r="G155" s="240" t="s">
        <v>268</v>
      </c>
      <c r="H155" s="241">
        <v>78.25</v>
      </c>
      <c r="I155" s="242"/>
      <c r="J155" s="243">
        <f>ROUND(I155*H155,2)</f>
        <v>0</v>
      </c>
      <c r="K155" s="239" t="s">
        <v>215</v>
      </c>
      <c r="L155" s="73"/>
      <c r="M155" s="244" t="s">
        <v>21</v>
      </c>
      <c r="N155" s="245" t="s">
        <v>43</v>
      </c>
      <c r="O155" s="48"/>
      <c r="P155" s="246">
        <f>O155*H155</f>
        <v>0</v>
      </c>
      <c r="Q155" s="246">
        <v>0.028400000000000002</v>
      </c>
      <c r="R155" s="246">
        <f>Q155*H155</f>
        <v>2.2223000000000002</v>
      </c>
      <c r="S155" s="246">
        <v>0</v>
      </c>
      <c r="T155" s="247">
        <f>S155*H155</f>
        <v>0</v>
      </c>
      <c r="AR155" s="25" t="s">
        <v>216</v>
      </c>
      <c r="AT155" s="25" t="s">
        <v>211</v>
      </c>
      <c r="AU155" s="25" t="s">
        <v>101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216</v>
      </c>
      <c r="BM155" s="25" t="s">
        <v>465</v>
      </c>
    </row>
    <row r="156" s="1" customFormat="1" ht="16.5" customHeight="1">
      <c r="B156" s="47"/>
      <c r="C156" s="237" t="s">
        <v>335</v>
      </c>
      <c r="D156" s="237" t="s">
        <v>211</v>
      </c>
      <c r="E156" s="238" t="s">
        <v>556</v>
      </c>
      <c r="F156" s="239" t="s">
        <v>557</v>
      </c>
      <c r="G156" s="240" t="s">
        <v>390</v>
      </c>
      <c r="H156" s="241">
        <v>15</v>
      </c>
      <c r="I156" s="242"/>
      <c r="J156" s="243">
        <f>ROUND(I156*H156,2)</f>
        <v>0</v>
      </c>
      <c r="K156" s="239" t="s">
        <v>215</v>
      </c>
      <c r="L156" s="73"/>
      <c r="M156" s="244" t="s">
        <v>21</v>
      </c>
      <c r="N156" s="245" t="s">
        <v>43</v>
      </c>
      <c r="O156" s="48"/>
      <c r="P156" s="246">
        <f>O156*H156</f>
        <v>0</v>
      </c>
      <c r="Q156" s="246">
        <v>0.0015</v>
      </c>
      <c r="R156" s="246">
        <f>Q156*H156</f>
        <v>0.022499999999999999</v>
      </c>
      <c r="S156" s="246">
        <v>0</v>
      </c>
      <c r="T156" s="247">
        <f>S156*H156</f>
        <v>0</v>
      </c>
      <c r="AR156" s="25" t="s">
        <v>216</v>
      </c>
      <c r="AT156" s="25" t="s">
        <v>211</v>
      </c>
      <c r="AU156" s="25" t="s">
        <v>101</v>
      </c>
      <c r="AY156" s="25" t="s">
        <v>209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25" t="s">
        <v>79</v>
      </c>
      <c r="BK156" s="248">
        <f>ROUND(I156*H156,2)</f>
        <v>0</v>
      </c>
      <c r="BL156" s="25" t="s">
        <v>216</v>
      </c>
      <c r="BM156" s="25" t="s">
        <v>477</v>
      </c>
    </row>
    <row r="157" s="1" customFormat="1" ht="16.5" customHeight="1">
      <c r="B157" s="47"/>
      <c r="C157" s="237" t="s">
        <v>340</v>
      </c>
      <c r="D157" s="237" t="s">
        <v>211</v>
      </c>
      <c r="E157" s="238" t="s">
        <v>561</v>
      </c>
      <c r="F157" s="239" t="s">
        <v>562</v>
      </c>
      <c r="G157" s="240" t="s">
        <v>390</v>
      </c>
      <c r="H157" s="241">
        <v>15</v>
      </c>
      <c r="I157" s="242"/>
      <c r="J157" s="243">
        <f>ROUND(I157*H157,2)</f>
        <v>0</v>
      </c>
      <c r="K157" s="239" t="s">
        <v>215</v>
      </c>
      <c r="L157" s="73"/>
      <c r="M157" s="244" t="s">
        <v>21</v>
      </c>
      <c r="N157" s="245" t="s">
        <v>43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216</v>
      </c>
      <c r="AT157" s="25" t="s">
        <v>211</v>
      </c>
      <c r="AU157" s="25" t="s">
        <v>101</v>
      </c>
      <c r="AY157" s="25" t="s">
        <v>209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79</v>
      </c>
      <c r="BK157" s="248">
        <f>ROUND(I157*H157,2)</f>
        <v>0</v>
      </c>
      <c r="BL157" s="25" t="s">
        <v>216</v>
      </c>
      <c r="BM157" s="25" t="s">
        <v>490</v>
      </c>
    </row>
    <row r="158" s="1" customFormat="1" ht="25.5" customHeight="1">
      <c r="B158" s="47"/>
      <c r="C158" s="237" t="s">
        <v>346</v>
      </c>
      <c r="D158" s="237" t="s">
        <v>211</v>
      </c>
      <c r="E158" s="238" t="s">
        <v>565</v>
      </c>
      <c r="F158" s="239" t="s">
        <v>566</v>
      </c>
      <c r="G158" s="240" t="s">
        <v>268</v>
      </c>
      <c r="H158" s="241">
        <v>156.756</v>
      </c>
      <c r="I158" s="242"/>
      <c r="J158" s="243">
        <f>ROUND(I158*H158,2)</f>
        <v>0</v>
      </c>
      <c r="K158" s="239" t="s">
        <v>215</v>
      </c>
      <c r="L158" s="73"/>
      <c r="M158" s="244" t="s">
        <v>21</v>
      </c>
      <c r="N158" s="245" t="s">
        <v>43</v>
      </c>
      <c r="O158" s="48"/>
      <c r="P158" s="246">
        <f>O158*H158</f>
        <v>0</v>
      </c>
      <c r="Q158" s="246">
        <v>0.028400000000000002</v>
      </c>
      <c r="R158" s="246">
        <f>Q158*H158</f>
        <v>4.4518704000000007</v>
      </c>
      <c r="S158" s="246">
        <v>0</v>
      </c>
      <c r="T158" s="247">
        <f>S158*H158</f>
        <v>0</v>
      </c>
      <c r="AR158" s="25" t="s">
        <v>216</v>
      </c>
      <c r="AT158" s="25" t="s">
        <v>211</v>
      </c>
      <c r="AU158" s="25" t="s">
        <v>101</v>
      </c>
      <c r="AY158" s="25" t="s">
        <v>209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79</v>
      </c>
      <c r="BK158" s="248">
        <f>ROUND(I158*H158,2)</f>
        <v>0</v>
      </c>
      <c r="BL158" s="25" t="s">
        <v>216</v>
      </c>
      <c r="BM158" s="25" t="s">
        <v>501</v>
      </c>
    </row>
    <row r="159" s="12" customFormat="1">
      <c r="B159" s="249"/>
      <c r="C159" s="250"/>
      <c r="D159" s="251" t="s">
        <v>217</v>
      </c>
      <c r="E159" s="252" t="s">
        <v>21</v>
      </c>
      <c r="F159" s="253" t="s">
        <v>2656</v>
      </c>
      <c r="G159" s="250"/>
      <c r="H159" s="254">
        <v>156.756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217</v>
      </c>
      <c r="AU159" s="260" t="s">
        <v>101</v>
      </c>
      <c r="AV159" s="12" t="s">
        <v>81</v>
      </c>
      <c r="AW159" s="12" t="s">
        <v>35</v>
      </c>
      <c r="AX159" s="12" t="s">
        <v>72</v>
      </c>
      <c r="AY159" s="260" t="s">
        <v>209</v>
      </c>
    </row>
    <row r="160" s="13" customFormat="1">
      <c r="B160" s="261"/>
      <c r="C160" s="262"/>
      <c r="D160" s="251" t="s">
        <v>217</v>
      </c>
      <c r="E160" s="263" t="s">
        <v>21</v>
      </c>
      <c r="F160" s="264" t="s">
        <v>2634</v>
      </c>
      <c r="G160" s="262"/>
      <c r="H160" s="263" t="s">
        <v>21</v>
      </c>
      <c r="I160" s="265"/>
      <c r="J160" s="262"/>
      <c r="K160" s="262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217</v>
      </c>
      <c r="AU160" s="270" t="s">
        <v>101</v>
      </c>
      <c r="AV160" s="13" t="s">
        <v>79</v>
      </c>
      <c r="AW160" s="13" t="s">
        <v>35</v>
      </c>
      <c r="AX160" s="13" t="s">
        <v>72</v>
      </c>
      <c r="AY160" s="270" t="s">
        <v>209</v>
      </c>
    </row>
    <row r="161" s="14" customFormat="1">
      <c r="B161" s="271"/>
      <c r="C161" s="272"/>
      <c r="D161" s="251" t="s">
        <v>217</v>
      </c>
      <c r="E161" s="273" t="s">
        <v>21</v>
      </c>
      <c r="F161" s="274" t="s">
        <v>220</v>
      </c>
      <c r="G161" s="272"/>
      <c r="H161" s="275">
        <v>156.756</v>
      </c>
      <c r="I161" s="276"/>
      <c r="J161" s="272"/>
      <c r="K161" s="272"/>
      <c r="L161" s="277"/>
      <c r="M161" s="278"/>
      <c r="N161" s="279"/>
      <c r="O161" s="279"/>
      <c r="P161" s="279"/>
      <c r="Q161" s="279"/>
      <c r="R161" s="279"/>
      <c r="S161" s="279"/>
      <c r="T161" s="280"/>
      <c r="AT161" s="281" t="s">
        <v>217</v>
      </c>
      <c r="AU161" s="281" t="s">
        <v>101</v>
      </c>
      <c r="AV161" s="14" t="s">
        <v>216</v>
      </c>
      <c r="AW161" s="14" t="s">
        <v>35</v>
      </c>
      <c r="AX161" s="14" t="s">
        <v>79</v>
      </c>
      <c r="AY161" s="281" t="s">
        <v>209</v>
      </c>
    </row>
    <row r="162" s="1" customFormat="1" ht="16.5" customHeight="1">
      <c r="B162" s="47"/>
      <c r="C162" s="237" t="s">
        <v>351</v>
      </c>
      <c r="D162" s="237" t="s">
        <v>211</v>
      </c>
      <c r="E162" s="238" t="s">
        <v>570</v>
      </c>
      <c r="F162" s="239" t="s">
        <v>571</v>
      </c>
      <c r="G162" s="240" t="s">
        <v>268</v>
      </c>
      <c r="H162" s="241">
        <v>3</v>
      </c>
      <c r="I162" s="242"/>
      <c r="J162" s="243">
        <f>ROUND(I162*H162,2)</f>
        <v>0</v>
      </c>
      <c r="K162" s="239" t="s">
        <v>215</v>
      </c>
      <c r="L162" s="73"/>
      <c r="M162" s="244" t="s">
        <v>21</v>
      </c>
      <c r="N162" s="245" t="s">
        <v>43</v>
      </c>
      <c r="O162" s="48"/>
      <c r="P162" s="246">
        <f>O162*H162</f>
        <v>0</v>
      </c>
      <c r="Q162" s="246">
        <v>0.041529999999999997</v>
      </c>
      <c r="R162" s="246">
        <f>Q162*H162</f>
        <v>0.12458999999999999</v>
      </c>
      <c r="S162" s="246">
        <v>0</v>
      </c>
      <c r="T162" s="247">
        <f>S162*H162</f>
        <v>0</v>
      </c>
      <c r="AR162" s="25" t="s">
        <v>216</v>
      </c>
      <c r="AT162" s="25" t="s">
        <v>211</v>
      </c>
      <c r="AU162" s="25" t="s">
        <v>101</v>
      </c>
      <c r="AY162" s="25" t="s">
        <v>209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25" t="s">
        <v>79</v>
      </c>
      <c r="BK162" s="248">
        <f>ROUND(I162*H162,2)</f>
        <v>0</v>
      </c>
      <c r="BL162" s="25" t="s">
        <v>216</v>
      </c>
      <c r="BM162" s="25" t="s">
        <v>344</v>
      </c>
    </row>
    <row r="163" s="1" customFormat="1" ht="16.5" customHeight="1">
      <c r="B163" s="47"/>
      <c r="C163" s="237" t="s">
        <v>355</v>
      </c>
      <c r="D163" s="237" t="s">
        <v>211</v>
      </c>
      <c r="E163" s="238" t="s">
        <v>574</v>
      </c>
      <c r="F163" s="239" t="s">
        <v>575</v>
      </c>
      <c r="G163" s="240" t="s">
        <v>268</v>
      </c>
      <c r="H163" s="241">
        <v>6</v>
      </c>
      <c r="I163" s="242"/>
      <c r="J163" s="243">
        <f>ROUND(I163*H163,2)</f>
        <v>0</v>
      </c>
      <c r="K163" s="239" t="s">
        <v>215</v>
      </c>
      <c r="L163" s="73"/>
      <c r="M163" s="244" t="s">
        <v>21</v>
      </c>
      <c r="N163" s="245" t="s">
        <v>43</v>
      </c>
      <c r="O163" s="48"/>
      <c r="P163" s="246">
        <f>O163*H163</f>
        <v>0</v>
      </c>
      <c r="Q163" s="246">
        <v>0.00084999999999999995</v>
      </c>
      <c r="R163" s="246">
        <f>Q163*H163</f>
        <v>0.0050999999999999995</v>
      </c>
      <c r="S163" s="246">
        <v>0</v>
      </c>
      <c r="T163" s="247">
        <f>S163*H163</f>
        <v>0</v>
      </c>
      <c r="AR163" s="25" t="s">
        <v>216</v>
      </c>
      <c r="AT163" s="25" t="s">
        <v>211</v>
      </c>
      <c r="AU163" s="25" t="s">
        <v>101</v>
      </c>
      <c r="AY163" s="25" t="s">
        <v>209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79</v>
      </c>
      <c r="BK163" s="248">
        <f>ROUND(I163*H163,2)</f>
        <v>0</v>
      </c>
      <c r="BL163" s="25" t="s">
        <v>216</v>
      </c>
      <c r="BM163" s="25" t="s">
        <v>349</v>
      </c>
    </row>
    <row r="164" s="1" customFormat="1" ht="25.5" customHeight="1">
      <c r="B164" s="47"/>
      <c r="C164" s="237" t="s">
        <v>361</v>
      </c>
      <c r="D164" s="237" t="s">
        <v>211</v>
      </c>
      <c r="E164" s="238" t="s">
        <v>583</v>
      </c>
      <c r="F164" s="239" t="s">
        <v>584</v>
      </c>
      <c r="G164" s="240" t="s">
        <v>268</v>
      </c>
      <c r="H164" s="241">
        <v>9.5</v>
      </c>
      <c r="I164" s="242"/>
      <c r="J164" s="243">
        <f>ROUND(I164*H164,2)</f>
        <v>0</v>
      </c>
      <c r="K164" s="239" t="s">
        <v>215</v>
      </c>
      <c r="L164" s="73"/>
      <c r="M164" s="244" t="s">
        <v>21</v>
      </c>
      <c r="N164" s="245" t="s">
        <v>43</v>
      </c>
      <c r="O164" s="48"/>
      <c r="P164" s="246">
        <f>O164*H164</f>
        <v>0</v>
      </c>
      <c r="Q164" s="246">
        <v>0.018380000000000001</v>
      </c>
      <c r="R164" s="246">
        <f>Q164*H164</f>
        <v>0.17461000000000002</v>
      </c>
      <c r="S164" s="246">
        <v>0</v>
      </c>
      <c r="T164" s="247">
        <f>S164*H164</f>
        <v>0</v>
      </c>
      <c r="AR164" s="25" t="s">
        <v>216</v>
      </c>
      <c r="AT164" s="25" t="s">
        <v>211</v>
      </c>
      <c r="AU164" s="25" t="s">
        <v>101</v>
      </c>
      <c r="AY164" s="25" t="s">
        <v>209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25" t="s">
        <v>79</v>
      </c>
      <c r="BK164" s="248">
        <f>ROUND(I164*H164,2)</f>
        <v>0</v>
      </c>
      <c r="BL164" s="25" t="s">
        <v>216</v>
      </c>
      <c r="BM164" s="25" t="s">
        <v>354</v>
      </c>
    </row>
    <row r="165" s="1" customFormat="1" ht="16.5" customHeight="1">
      <c r="B165" s="47"/>
      <c r="C165" s="237" t="s">
        <v>366</v>
      </c>
      <c r="D165" s="237" t="s">
        <v>211</v>
      </c>
      <c r="E165" s="238" t="s">
        <v>2657</v>
      </c>
      <c r="F165" s="239" t="s">
        <v>2658</v>
      </c>
      <c r="G165" s="240" t="s">
        <v>268</v>
      </c>
      <c r="H165" s="241">
        <v>78.25</v>
      </c>
      <c r="I165" s="242"/>
      <c r="J165" s="243">
        <f>ROUND(I165*H165,2)</f>
        <v>0</v>
      </c>
      <c r="K165" s="239" t="s">
        <v>215</v>
      </c>
      <c r="L165" s="73"/>
      <c r="M165" s="244" t="s">
        <v>21</v>
      </c>
      <c r="N165" s="245" t="s">
        <v>43</v>
      </c>
      <c r="O165" s="48"/>
      <c r="P165" s="246">
        <f>O165*H165</f>
        <v>0</v>
      </c>
      <c r="Q165" s="246">
        <v>0.0030000000000000001</v>
      </c>
      <c r="R165" s="246">
        <f>Q165*H165</f>
        <v>0.23475000000000001</v>
      </c>
      <c r="S165" s="246">
        <v>0</v>
      </c>
      <c r="T165" s="247">
        <f>S165*H165</f>
        <v>0</v>
      </c>
      <c r="AR165" s="25" t="s">
        <v>216</v>
      </c>
      <c r="AT165" s="25" t="s">
        <v>211</v>
      </c>
      <c r="AU165" s="25" t="s">
        <v>101</v>
      </c>
      <c r="AY165" s="25" t="s">
        <v>209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79</v>
      </c>
      <c r="BK165" s="248">
        <f>ROUND(I165*H165,2)</f>
        <v>0</v>
      </c>
      <c r="BL165" s="25" t="s">
        <v>216</v>
      </c>
      <c r="BM165" s="25" t="s">
        <v>358</v>
      </c>
    </row>
    <row r="166" s="1" customFormat="1" ht="16.5" customHeight="1">
      <c r="B166" s="47"/>
      <c r="C166" s="237" t="s">
        <v>371</v>
      </c>
      <c r="D166" s="237" t="s">
        <v>211</v>
      </c>
      <c r="E166" s="238" t="s">
        <v>2659</v>
      </c>
      <c r="F166" s="239" t="s">
        <v>2660</v>
      </c>
      <c r="G166" s="240" t="s">
        <v>268</v>
      </c>
      <c r="H166" s="241">
        <v>156.31999999999999</v>
      </c>
      <c r="I166" s="242"/>
      <c r="J166" s="243">
        <f>ROUND(I166*H166,2)</f>
        <v>0</v>
      </c>
      <c r="K166" s="239" t="s">
        <v>215</v>
      </c>
      <c r="L166" s="73"/>
      <c r="M166" s="244" t="s">
        <v>21</v>
      </c>
      <c r="N166" s="245" t="s">
        <v>43</v>
      </c>
      <c r="O166" s="48"/>
      <c r="P166" s="246">
        <f>O166*H166</f>
        <v>0</v>
      </c>
      <c r="Q166" s="246">
        <v>0.00025999999999999998</v>
      </c>
      <c r="R166" s="246">
        <f>Q166*H166</f>
        <v>0.040643199999999997</v>
      </c>
      <c r="S166" s="246">
        <v>0</v>
      </c>
      <c r="T166" s="247">
        <f>S166*H166</f>
        <v>0</v>
      </c>
      <c r="AR166" s="25" t="s">
        <v>216</v>
      </c>
      <c r="AT166" s="25" t="s">
        <v>211</v>
      </c>
      <c r="AU166" s="25" t="s">
        <v>101</v>
      </c>
      <c r="AY166" s="25" t="s">
        <v>209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79</v>
      </c>
      <c r="BK166" s="248">
        <f>ROUND(I166*H166,2)</f>
        <v>0</v>
      </c>
      <c r="BL166" s="25" t="s">
        <v>216</v>
      </c>
      <c r="BM166" s="25" t="s">
        <v>2661</v>
      </c>
    </row>
    <row r="167" s="1" customFormat="1" ht="25.5" customHeight="1">
      <c r="B167" s="47"/>
      <c r="C167" s="237" t="s">
        <v>376</v>
      </c>
      <c r="D167" s="237" t="s">
        <v>211</v>
      </c>
      <c r="E167" s="238" t="s">
        <v>597</v>
      </c>
      <c r="F167" s="239" t="s">
        <v>598</v>
      </c>
      <c r="G167" s="240" t="s">
        <v>268</v>
      </c>
      <c r="H167" s="241">
        <v>78.25</v>
      </c>
      <c r="I167" s="242"/>
      <c r="J167" s="243">
        <f>ROUND(I167*H167,2)</f>
        <v>0</v>
      </c>
      <c r="K167" s="239" t="s">
        <v>215</v>
      </c>
      <c r="L167" s="73"/>
      <c r="M167" s="244" t="s">
        <v>21</v>
      </c>
      <c r="N167" s="245" t="s">
        <v>43</v>
      </c>
      <c r="O167" s="48"/>
      <c r="P167" s="246">
        <f>O167*H167</f>
        <v>0</v>
      </c>
      <c r="Q167" s="246">
        <v>0.0048900000000000002</v>
      </c>
      <c r="R167" s="246">
        <f>Q167*H167</f>
        <v>0.3826425</v>
      </c>
      <c r="S167" s="246">
        <v>0</v>
      </c>
      <c r="T167" s="247">
        <f>S167*H167</f>
        <v>0</v>
      </c>
      <c r="AR167" s="25" t="s">
        <v>216</v>
      </c>
      <c r="AT167" s="25" t="s">
        <v>211</v>
      </c>
      <c r="AU167" s="25" t="s">
        <v>101</v>
      </c>
      <c r="AY167" s="25" t="s">
        <v>209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79</v>
      </c>
      <c r="BK167" s="248">
        <f>ROUND(I167*H167,2)</f>
        <v>0</v>
      </c>
      <c r="BL167" s="25" t="s">
        <v>216</v>
      </c>
      <c r="BM167" s="25" t="s">
        <v>364</v>
      </c>
    </row>
    <row r="168" s="1" customFormat="1" ht="16.5" customHeight="1">
      <c r="B168" s="47"/>
      <c r="C168" s="237" t="s">
        <v>381</v>
      </c>
      <c r="D168" s="237" t="s">
        <v>211</v>
      </c>
      <c r="E168" s="238" t="s">
        <v>600</v>
      </c>
      <c r="F168" s="239" t="s">
        <v>601</v>
      </c>
      <c r="G168" s="240" t="s">
        <v>268</v>
      </c>
      <c r="H168" s="241">
        <v>63.496000000000002</v>
      </c>
      <c r="I168" s="242"/>
      <c r="J168" s="243">
        <f>ROUND(I168*H168,2)</f>
        <v>0</v>
      </c>
      <c r="K168" s="239" t="s">
        <v>215</v>
      </c>
      <c r="L168" s="73"/>
      <c r="M168" s="244" t="s">
        <v>21</v>
      </c>
      <c r="N168" s="245" t="s">
        <v>43</v>
      </c>
      <c r="O168" s="48"/>
      <c r="P168" s="246">
        <f>O168*H168</f>
        <v>0</v>
      </c>
      <c r="Q168" s="246">
        <v>0.018380000000000001</v>
      </c>
      <c r="R168" s="246">
        <f>Q168*H168</f>
        <v>1.1670564800000001</v>
      </c>
      <c r="S168" s="246">
        <v>0</v>
      </c>
      <c r="T168" s="247">
        <f>S168*H168</f>
        <v>0</v>
      </c>
      <c r="AR168" s="25" t="s">
        <v>216</v>
      </c>
      <c r="AT168" s="25" t="s">
        <v>211</v>
      </c>
      <c r="AU168" s="25" t="s">
        <v>101</v>
      </c>
      <c r="AY168" s="25" t="s">
        <v>209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79</v>
      </c>
      <c r="BK168" s="248">
        <f>ROUND(I168*H168,2)</f>
        <v>0</v>
      </c>
      <c r="BL168" s="25" t="s">
        <v>216</v>
      </c>
      <c r="BM168" s="25" t="s">
        <v>369</v>
      </c>
    </row>
    <row r="169" s="12" customFormat="1">
      <c r="B169" s="249"/>
      <c r="C169" s="250"/>
      <c r="D169" s="251" t="s">
        <v>217</v>
      </c>
      <c r="E169" s="252" t="s">
        <v>21</v>
      </c>
      <c r="F169" s="253" t="s">
        <v>2662</v>
      </c>
      <c r="G169" s="250"/>
      <c r="H169" s="254">
        <v>63.496000000000002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217</v>
      </c>
      <c r="AU169" s="260" t="s">
        <v>101</v>
      </c>
      <c r="AV169" s="12" t="s">
        <v>81</v>
      </c>
      <c r="AW169" s="12" t="s">
        <v>35</v>
      </c>
      <c r="AX169" s="12" t="s">
        <v>72</v>
      </c>
      <c r="AY169" s="260" t="s">
        <v>209</v>
      </c>
    </row>
    <row r="170" s="13" customFormat="1">
      <c r="B170" s="261"/>
      <c r="C170" s="262"/>
      <c r="D170" s="251" t="s">
        <v>217</v>
      </c>
      <c r="E170" s="263" t="s">
        <v>21</v>
      </c>
      <c r="F170" s="264" t="s">
        <v>2634</v>
      </c>
      <c r="G170" s="262"/>
      <c r="H170" s="263" t="s">
        <v>21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217</v>
      </c>
      <c r="AU170" s="270" t="s">
        <v>101</v>
      </c>
      <c r="AV170" s="13" t="s">
        <v>79</v>
      </c>
      <c r="AW170" s="13" t="s">
        <v>35</v>
      </c>
      <c r="AX170" s="13" t="s">
        <v>72</v>
      </c>
      <c r="AY170" s="270" t="s">
        <v>209</v>
      </c>
    </row>
    <row r="171" s="14" customFormat="1">
      <c r="B171" s="271"/>
      <c r="C171" s="272"/>
      <c r="D171" s="251" t="s">
        <v>217</v>
      </c>
      <c r="E171" s="273" t="s">
        <v>21</v>
      </c>
      <c r="F171" s="274" t="s">
        <v>220</v>
      </c>
      <c r="G171" s="272"/>
      <c r="H171" s="275">
        <v>63.496000000000002</v>
      </c>
      <c r="I171" s="276"/>
      <c r="J171" s="272"/>
      <c r="K171" s="272"/>
      <c r="L171" s="277"/>
      <c r="M171" s="278"/>
      <c r="N171" s="279"/>
      <c r="O171" s="279"/>
      <c r="P171" s="279"/>
      <c r="Q171" s="279"/>
      <c r="R171" s="279"/>
      <c r="S171" s="279"/>
      <c r="T171" s="280"/>
      <c r="AT171" s="281" t="s">
        <v>217</v>
      </c>
      <c r="AU171" s="281" t="s">
        <v>101</v>
      </c>
      <c r="AV171" s="14" t="s">
        <v>216</v>
      </c>
      <c r="AW171" s="14" t="s">
        <v>35</v>
      </c>
      <c r="AX171" s="14" t="s">
        <v>79</v>
      </c>
      <c r="AY171" s="281" t="s">
        <v>209</v>
      </c>
    </row>
    <row r="172" s="1" customFormat="1" ht="16.5" customHeight="1">
      <c r="B172" s="47"/>
      <c r="C172" s="237" t="s">
        <v>387</v>
      </c>
      <c r="D172" s="237" t="s">
        <v>211</v>
      </c>
      <c r="E172" s="238" t="s">
        <v>2663</v>
      </c>
      <c r="F172" s="239" t="s">
        <v>2664</v>
      </c>
      <c r="G172" s="240" t="s">
        <v>268</v>
      </c>
      <c r="H172" s="241">
        <v>78.25</v>
      </c>
      <c r="I172" s="242"/>
      <c r="J172" s="243">
        <f>ROUND(I172*H172,2)</f>
        <v>0</v>
      </c>
      <c r="K172" s="239" t="s">
        <v>215</v>
      </c>
      <c r="L172" s="73"/>
      <c r="M172" s="244" t="s">
        <v>21</v>
      </c>
      <c r="N172" s="245" t="s">
        <v>43</v>
      </c>
      <c r="O172" s="48"/>
      <c r="P172" s="246">
        <f>O172*H172</f>
        <v>0</v>
      </c>
      <c r="Q172" s="246">
        <v>0.00025999999999999998</v>
      </c>
      <c r="R172" s="246">
        <f>Q172*H172</f>
        <v>0.020344999999999999</v>
      </c>
      <c r="S172" s="246">
        <v>0</v>
      </c>
      <c r="T172" s="247">
        <f>S172*H172</f>
        <v>0</v>
      </c>
      <c r="AR172" s="25" t="s">
        <v>216</v>
      </c>
      <c r="AT172" s="25" t="s">
        <v>211</v>
      </c>
      <c r="AU172" s="25" t="s">
        <v>101</v>
      </c>
      <c r="AY172" s="25" t="s">
        <v>209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25" t="s">
        <v>79</v>
      </c>
      <c r="BK172" s="248">
        <f>ROUND(I172*H172,2)</f>
        <v>0</v>
      </c>
      <c r="BL172" s="25" t="s">
        <v>216</v>
      </c>
      <c r="BM172" s="25" t="s">
        <v>2665</v>
      </c>
    </row>
    <row r="173" s="1" customFormat="1" ht="16.5" customHeight="1">
      <c r="B173" s="47"/>
      <c r="C173" s="237" t="s">
        <v>393</v>
      </c>
      <c r="D173" s="237" t="s">
        <v>211</v>
      </c>
      <c r="E173" s="238" t="s">
        <v>605</v>
      </c>
      <c r="F173" s="239" t="s">
        <v>606</v>
      </c>
      <c r="G173" s="240" t="s">
        <v>268</v>
      </c>
      <c r="H173" s="241">
        <v>156.31999999999999</v>
      </c>
      <c r="I173" s="242"/>
      <c r="J173" s="243">
        <f>ROUND(I173*H173,2)</f>
        <v>0</v>
      </c>
      <c r="K173" s="239" t="s">
        <v>215</v>
      </c>
      <c r="L173" s="73"/>
      <c r="M173" s="244" t="s">
        <v>21</v>
      </c>
      <c r="N173" s="245" t="s">
        <v>43</v>
      </c>
      <c r="O173" s="48"/>
      <c r="P173" s="246">
        <f>O173*H173</f>
        <v>0</v>
      </c>
      <c r="Q173" s="246">
        <v>0.0027299999999999998</v>
      </c>
      <c r="R173" s="246">
        <f>Q173*H173</f>
        <v>0.42675359999999996</v>
      </c>
      <c r="S173" s="246">
        <v>0</v>
      </c>
      <c r="T173" s="247">
        <f>S173*H173</f>
        <v>0</v>
      </c>
      <c r="AR173" s="25" t="s">
        <v>216</v>
      </c>
      <c r="AT173" s="25" t="s">
        <v>211</v>
      </c>
      <c r="AU173" s="25" t="s">
        <v>101</v>
      </c>
      <c r="AY173" s="25" t="s">
        <v>209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79</v>
      </c>
      <c r="BK173" s="248">
        <f>ROUND(I173*H173,2)</f>
        <v>0</v>
      </c>
      <c r="BL173" s="25" t="s">
        <v>216</v>
      </c>
      <c r="BM173" s="25" t="s">
        <v>374</v>
      </c>
    </row>
    <row r="174" s="11" customFormat="1" ht="29.88" customHeight="1">
      <c r="B174" s="221"/>
      <c r="C174" s="222"/>
      <c r="D174" s="223" t="s">
        <v>71</v>
      </c>
      <c r="E174" s="235" t="s">
        <v>530</v>
      </c>
      <c r="F174" s="235" t="s">
        <v>698</v>
      </c>
      <c r="G174" s="222"/>
      <c r="H174" s="222"/>
      <c r="I174" s="225"/>
      <c r="J174" s="236">
        <f>BK174</f>
        <v>0</v>
      </c>
      <c r="K174" s="222"/>
      <c r="L174" s="227"/>
      <c r="M174" s="228"/>
      <c r="N174" s="229"/>
      <c r="O174" s="229"/>
      <c r="P174" s="230">
        <f>SUM(P175:P186)</f>
        <v>0</v>
      </c>
      <c r="Q174" s="229"/>
      <c r="R174" s="230">
        <f>SUM(R175:R186)</f>
        <v>9.404058019999999</v>
      </c>
      <c r="S174" s="229"/>
      <c r="T174" s="231">
        <f>SUM(T175:T186)</f>
        <v>0</v>
      </c>
      <c r="AR174" s="232" t="s">
        <v>79</v>
      </c>
      <c r="AT174" s="233" t="s">
        <v>71</v>
      </c>
      <c r="AU174" s="233" t="s">
        <v>79</v>
      </c>
      <c r="AY174" s="232" t="s">
        <v>209</v>
      </c>
      <c r="BK174" s="234">
        <f>SUM(BK175:BK186)</f>
        <v>0</v>
      </c>
    </row>
    <row r="175" s="1" customFormat="1" ht="25.5" customHeight="1">
      <c r="B175" s="47"/>
      <c r="C175" s="237" t="s">
        <v>398</v>
      </c>
      <c r="D175" s="237" t="s">
        <v>211</v>
      </c>
      <c r="E175" s="238" t="s">
        <v>705</v>
      </c>
      <c r="F175" s="239" t="s">
        <v>706</v>
      </c>
      <c r="G175" s="240" t="s">
        <v>227</v>
      </c>
      <c r="H175" s="241">
        <v>0.33800000000000002</v>
      </c>
      <c r="I175" s="242"/>
      <c r="J175" s="243">
        <f>ROUND(I175*H175,2)</f>
        <v>0</v>
      </c>
      <c r="K175" s="239" t="s">
        <v>215</v>
      </c>
      <c r="L175" s="73"/>
      <c r="M175" s="244" t="s">
        <v>21</v>
      </c>
      <c r="N175" s="245" t="s">
        <v>43</v>
      </c>
      <c r="O175" s="48"/>
      <c r="P175" s="246">
        <f>O175*H175</f>
        <v>0</v>
      </c>
      <c r="Q175" s="246">
        <v>2.45329</v>
      </c>
      <c r="R175" s="246">
        <f>Q175*H175</f>
        <v>0.82921202000000005</v>
      </c>
      <c r="S175" s="246">
        <v>0</v>
      </c>
      <c r="T175" s="247">
        <f>S175*H175</f>
        <v>0</v>
      </c>
      <c r="AR175" s="25" t="s">
        <v>216</v>
      </c>
      <c r="AT175" s="25" t="s">
        <v>211</v>
      </c>
      <c r="AU175" s="25" t="s">
        <v>81</v>
      </c>
      <c r="AY175" s="25" t="s">
        <v>209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79</v>
      </c>
      <c r="BK175" s="248">
        <f>ROUND(I175*H175,2)</f>
        <v>0</v>
      </c>
      <c r="BL175" s="25" t="s">
        <v>216</v>
      </c>
      <c r="BM175" s="25" t="s">
        <v>379</v>
      </c>
    </row>
    <row r="176" s="12" customFormat="1">
      <c r="B176" s="249"/>
      <c r="C176" s="250"/>
      <c r="D176" s="251" t="s">
        <v>217</v>
      </c>
      <c r="E176" s="252" t="s">
        <v>21</v>
      </c>
      <c r="F176" s="253" t="s">
        <v>2666</v>
      </c>
      <c r="G176" s="250"/>
      <c r="H176" s="254">
        <v>0.33800000000000002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217</v>
      </c>
      <c r="AU176" s="260" t="s">
        <v>81</v>
      </c>
      <c r="AV176" s="12" t="s">
        <v>81</v>
      </c>
      <c r="AW176" s="12" t="s">
        <v>35</v>
      </c>
      <c r="AX176" s="12" t="s">
        <v>72</v>
      </c>
      <c r="AY176" s="260" t="s">
        <v>209</v>
      </c>
    </row>
    <row r="177" s="13" customFormat="1">
      <c r="B177" s="261"/>
      <c r="C177" s="262"/>
      <c r="D177" s="251" t="s">
        <v>217</v>
      </c>
      <c r="E177" s="263" t="s">
        <v>21</v>
      </c>
      <c r="F177" s="264" t="s">
        <v>2634</v>
      </c>
      <c r="G177" s="262"/>
      <c r="H177" s="263" t="s">
        <v>21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217</v>
      </c>
      <c r="AU177" s="270" t="s">
        <v>81</v>
      </c>
      <c r="AV177" s="13" t="s">
        <v>79</v>
      </c>
      <c r="AW177" s="13" t="s">
        <v>35</v>
      </c>
      <c r="AX177" s="13" t="s">
        <v>72</v>
      </c>
      <c r="AY177" s="270" t="s">
        <v>209</v>
      </c>
    </row>
    <row r="178" s="14" customFormat="1">
      <c r="B178" s="271"/>
      <c r="C178" s="272"/>
      <c r="D178" s="251" t="s">
        <v>217</v>
      </c>
      <c r="E178" s="273" t="s">
        <v>21</v>
      </c>
      <c r="F178" s="274" t="s">
        <v>220</v>
      </c>
      <c r="G178" s="272"/>
      <c r="H178" s="275">
        <v>0.33800000000000002</v>
      </c>
      <c r="I178" s="276"/>
      <c r="J178" s="272"/>
      <c r="K178" s="272"/>
      <c r="L178" s="277"/>
      <c r="M178" s="278"/>
      <c r="N178" s="279"/>
      <c r="O178" s="279"/>
      <c r="P178" s="279"/>
      <c r="Q178" s="279"/>
      <c r="R178" s="279"/>
      <c r="S178" s="279"/>
      <c r="T178" s="280"/>
      <c r="AT178" s="281" t="s">
        <v>217</v>
      </c>
      <c r="AU178" s="281" t="s">
        <v>81</v>
      </c>
      <c r="AV178" s="14" t="s">
        <v>216</v>
      </c>
      <c r="AW178" s="14" t="s">
        <v>35</v>
      </c>
      <c r="AX178" s="14" t="s">
        <v>79</v>
      </c>
      <c r="AY178" s="281" t="s">
        <v>209</v>
      </c>
    </row>
    <row r="179" s="1" customFormat="1" ht="16.5" customHeight="1">
      <c r="B179" s="47"/>
      <c r="C179" s="237" t="s">
        <v>403</v>
      </c>
      <c r="D179" s="237" t="s">
        <v>211</v>
      </c>
      <c r="E179" s="238" t="s">
        <v>710</v>
      </c>
      <c r="F179" s="239" t="s">
        <v>711</v>
      </c>
      <c r="G179" s="240" t="s">
        <v>268</v>
      </c>
      <c r="H179" s="241">
        <v>71.519999999999996</v>
      </c>
      <c r="I179" s="242"/>
      <c r="J179" s="243">
        <f>ROUND(I179*H179,2)</f>
        <v>0</v>
      </c>
      <c r="K179" s="239" t="s">
        <v>215</v>
      </c>
      <c r="L179" s="73"/>
      <c r="M179" s="244" t="s">
        <v>21</v>
      </c>
      <c r="N179" s="245" t="s">
        <v>43</v>
      </c>
      <c r="O179" s="48"/>
      <c r="P179" s="246">
        <f>O179*H179</f>
        <v>0</v>
      </c>
      <c r="Q179" s="246">
        <v>0.1173</v>
      </c>
      <c r="R179" s="246">
        <f>Q179*H179</f>
        <v>8.3892959999999999</v>
      </c>
      <c r="S179" s="246">
        <v>0</v>
      </c>
      <c r="T179" s="247">
        <f>S179*H179</f>
        <v>0</v>
      </c>
      <c r="AR179" s="25" t="s">
        <v>216</v>
      </c>
      <c r="AT179" s="25" t="s">
        <v>211</v>
      </c>
      <c r="AU179" s="25" t="s">
        <v>81</v>
      </c>
      <c r="AY179" s="25" t="s">
        <v>209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79</v>
      </c>
      <c r="BK179" s="248">
        <f>ROUND(I179*H179,2)</f>
        <v>0</v>
      </c>
      <c r="BL179" s="25" t="s">
        <v>216</v>
      </c>
      <c r="BM179" s="25" t="s">
        <v>384</v>
      </c>
    </row>
    <row r="180" s="12" customFormat="1">
      <c r="B180" s="249"/>
      <c r="C180" s="250"/>
      <c r="D180" s="251" t="s">
        <v>217</v>
      </c>
      <c r="E180" s="252" t="s">
        <v>21</v>
      </c>
      <c r="F180" s="253" t="s">
        <v>2667</v>
      </c>
      <c r="G180" s="250"/>
      <c r="H180" s="254">
        <v>71.519999999999996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217</v>
      </c>
      <c r="AU180" s="260" t="s">
        <v>81</v>
      </c>
      <c r="AV180" s="12" t="s">
        <v>81</v>
      </c>
      <c r="AW180" s="12" t="s">
        <v>35</v>
      </c>
      <c r="AX180" s="12" t="s">
        <v>72</v>
      </c>
      <c r="AY180" s="260" t="s">
        <v>209</v>
      </c>
    </row>
    <row r="181" s="13" customFormat="1">
      <c r="B181" s="261"/>
      <c r="C181" s="262"/>
      <c r="D181" s="251" t="s">
        <v>217</v>
      </c>
      <c r="E181" s="263" t="s">
        <v>21</v>
      </c>
      <c r="F181" s="264" t="s">
        <v>2634</v>
      </c>
      <c r="G181" s="262"/>
      <c r="H181" s="263" t="s">
        <v>21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AT181" s="270" t="s">
        <v>217</v>
      </c>
      <c r="AU181" s="270" t="s">
        <v>81</v>
      </c>
      <c r="AV181" s="13" t="s">
        <v>79</v>
      </c>
      <c r="AW181" s="13" t="s">
        <v>35</v>
      </c>
      <c r="AX181" s="13" t="s">
        <v>72</v>
      </c>
      <c r="AY181" s="270" t="s">
        <v>209</v>
      </c>
    </row>
    <row r="182" s="14" customFormat="1">
      <c r="B182" s="271"/>
      <c r="C182" s="272"/>
      <c r="D182" s="251" t="s">
        <v>217</v>
      </c>
      <c r="E182" s="273" t="s">
        <v>21</v>
      </c>
      <c r="F182" s="274" t="s">
        <v>220</v>
      </c>
      <c r="G182" s="272"/>
      <c r="H182" s="275">
        <v>71.519999999999996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AT182" s="281" t="s">
        <v>217</v>
      </c>
      <c r="AU182" s="281" t="s">
        <v>81</v>
      </c>
      <c r="AV182" s="14" t="s">
        <v>216</v>
      </c>
      <c r="AW182" s="14" t="s">
        <v>35</v>
      </c>
      <c r="AX182" s="14" t="s">
        <v>79</v>
      </c>
      <c r="AY182" s="281" t="s">
        <v>209</v>
      </c>
    </row>
    <row r="183" s="1" customFormat="1" ht="16.5" customHeight="1">
      <c r="B183" s="47"/>
      <c r="C183" s="237" t="s">
        <v>408</v>
      </c>
      <c r="D183" s="237" t="s">
        <v>211</v>
      </c>
      <c r="E183" s="238" t="s">
        <v>715</v>
      </c>
      <c r="F183" s="239" t="s">
        <v>2668</v>
      </c>
      <c r="G183" s="240" t="s">
        <v>1093</v>
      </c>
      <c r="H183" s="241">
        <v>12.369999999999999</v>
      </c>
      <c r="I183" s="242"/>
      <c r="J183" s="243">
        <f>ROUND(I183*H183,2)</f>
        <v>0</v>
      </c>
      <c r="K183" s="239" t="s">
        <v>21</v>
      </c>
      <c r="L183" s="73"/>
      <c r="M183" s="244" t="s">
        <v>21</v>
      </c>
      <c r="N183" s="245" t="s">
        <v>43</v>
      </c>
      <c r="O183" s="48"/>
      <c r="P183" s="246">
        <f>O183*H183</f>
        <v>0</v>
      </c>
      <c r="Q183" s="246">
        <v>0.014999999999999999</v>
      </c>
      <c r="R183" s="246">
        <f>Q183*H183</f>
        <v>0.18554999999999999</v>
      </c>
      <c r="S183" s="246">
        <v>0</v>
      </c>
      <c r="T183" s="247">
        <f>S183*H183</f>
        <v>0</v>
      </c>
      <c r="AR183" s="25" t="s">
        <v>216</v>
      </c>
      <c r="AT183" s="25" t="s">
        <v>211</v>
      </c>
      <c r="AU183" s="25" t="s">
        <v>81</v>
      </c>
      <c r="AY183" s="25" t="s">
        <v>209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79</v>
      </c>
      <c r="BK183" s="248">
        <f>ROUND(I183*H183,2)</f>
        <v>0</v>
      </c>
      <c r="BL183" s="25" t="s">
        <v>216</v>
      </c>
      <c r="BM183" s="25" t="s">
        <v>391</v>
      </c>
    </row>
    <row r="184" s="12" customFormat="1">
      <c r="B184" s="249"/>
      <c r="C184" s="250"/>
      <c r="D184" s="251" t="s">
        <v>217</v>
      </c>
      <c r="E184" s="252" t="s">
        <v>21</v>
      </c>
      <c r="F184" s="253" t="s">
        <v>2669</v>
      </c>
      <c r="G184" s="250"/>
      <c r="H184" s="254">
        <v>12.369999999999999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217</v>
      </c>
      <c r="AU184" s="260" t="s">
        <v>81</v>
      </c>
      <c r="AV184" s="12" t="s">
        <v>81</v>
      </c>
      <c r="AW184" s="12" t="s">
        <v>35</v>
      </c>
      <c r="AX184" s="12" t="s">
        <v>72</v>
      </c>
      <c r="AY184" s="260" t="s">
        <v>209</v>
      </c>
    </row>
    <row r="185" s="13" customFormat="1">
      <c r="B185" s="261"/>
      <c r="C185" s="262"/>
      <c r="D185" s="251" t="s">
        <v>217</v>
      </c>
      <c r="E185" s="263" t="s">
        <v>21</v>
      </c>
      <c r="F185" s="264" t="s">
        <v>2634</v>
      </c>
      <c r="G185" s="262"/>
      <c r="H185" s="263" t="s">
        <v>21</v>
      </c>
      <c r="I185" s="265"/>
      <c r="J185" s="262"/>
      <c r="K185" s="262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217</v>
      </c>
      <c r="AU185" s="270" t="s">
        <v>81</v>
      </c>
      <c r="AV185" s="13" t="s">
        <v>79</v>
      </c>
      <c r="AW185" s="13" t="s">
        <v>35</v>
      </c>
      <c r="AX185" s="13" t="s">
        <v>72</v>
      </c>
      <c r="AY185" s="270" t="s">
        <v>209</v>
      </c>
    </row>
    <row r="186" s="14" customFormat="1">
      <c r="B186" s="271"/>
      <c r="C186" s="272"/>
      <c r="D186" s="251" t="s">
        <v>217</v>
      </c>
      <c r="E186" s="273" t="s">
        <v>21</v>
      </c>
      <c r="F186" s="274" t="s">
        <v>220</v>
      </c>
      <c r="G186" s="272"/>
      <c r="H186" s="275">
        <v>12.369999999999999</v>
      </c>
      <c r="I186" s="276"/>
      <c r="J186" s="272"/>
      <c r="K186" s="272"/>
      <c r="L186" s="277"/>
      <c r="M186" s="278"/>
      <c r="N186" s="279"/>
      <c r="O186" s="279"/>
      <c r="P186" s="279"/>
      <c r="Q186" s="279"/>
      <c r="R186" s="279"/>
      <c r="S186" s="279"/>
      <c r="T186" s="280"/>
      <c r="AT186" s="281" t="s">
        <v>217</v>
      </c>
      <c r="AU186" s="281" t="s">
        <v>81</v>
      </c>
      <c r="AV186" s="14" t="s">
        <v>216</v>
      </c>
      <c r="AW186" s="14" t="s">
        <v>35</v>
      </c>
      <c r="AX186" s="14" t="s">
        <v>79</v>
      </c>
      <c r="AY186" s="281" t="s">
        <v>209</v>
      </c>
    </row>
    <row r="187" s="11" customFormat="1" ht="29.88" customHeight="1">
      <c r="B187" s="221"/>
      <c r="C187" s="222"/>
      <c r="D187" s="223" t="s">
        <v>71</v>
      </c>
      <c r="E187" s="235" t="s">
        <v>358</v>
      </c>
      <c r="F187" s="235" t="s">
        <v>736</v>
      </c>
      <c r="G187" s="222"/>
      <c r="H187" s="222"/>
      <c r="I187" s="225"/>
      <c r="J187" s="236">
        <f>BK187</f>
        <v>0</v>
      </c>
      <c r="K187" s="222"/>
      <c r="L187" s="227"/>
      <c r="M187" s="228"/>
      <c r="N187" s="229"/>
      <c r="O187" s="229"/>
      <c r="P187" s="230">
        <f>SUM(P188:P191)</f>
        <v>0</v>
      </c>
      <c r="Q187" s="229"/>
      <c r="R187" s="230">
        <f>SUM(R188:R191)</f>
        <v>0.19629999999999998</v>
      </c>
      <c r="S187" s="229"/>
      <c r="T187" s="231">
        <f>SUM(T188:T191)</f>
        <v>0</v>
      </c>
      <c r="AR187" s="232" t="s">
        <v>79</v>
      </c>
      <c r="AT187" s="233" t="s">
        <v>71</v>
      </c>
      <c r="AU187" s="233" t="s">
        <v>79</v>
      </c>
      <c r="AY187" s="232" t="s">
        <v>209</v>
      </c>
      <c r="BK187" s="234">
        <f>SUM(BK188:BK191)</f>
        <v>0</v>
      </c>
    </row>
    <row r="188" s="1" customFormat="1" ht="16.5" customHeight="1">
      <c r="B188" s="47"/>
      <c r="C188" s="237" t="s">
        <v>413</v>
      </c>
      <c r="D188" s="237" t="s">
        <v>211</v>
      </c>
      <c r="E188" s="238" t="s">
        <v>755</v>
      </c>
      <c r="F188" s="239" t="s">
        <v>756</v>
      </c>
      <c r="G188" s="240" t="s">
        <v>343</v>
      </c>
      <c r="H188" s="241">
        <v>5</v>
      </c>
      <c r="I188" s="242"/>
      <c r="J188" s="243">
        <f>ROUND(I188*H188,2)</f>
        <v>0</v>
      </c>
      <c r="K188" s="239" t="s">
        <v>215</v>
      </c>
      <c r="L188" s="73"/>
      <c r="M188" s="244" t="s">
        <v>21</v>
      </c>
      <c r="N188" s="245" t="s">
        <v>43</v>
      </c>
      <c r="O188" s="48"/>
      <c r="P188" s="246">
        <f>O188*H188</f>
        <v>0</v>
      </c>
      <c r="Q188" s="246">
        <v>0.016979999999999999</v>
      </c>
      <c r="R188" s="246">
        <f>Q188*H188</f>
        <v>0.084899999999999989</v>
      </c>
      <c r="S188" s="246">
        <v>0</v>
      </c>
      <c r="T188" s="247">
        <f>S188*H188</f>
        <v>0</v>
      </c>
      <c r="AR188" s="25" t="s">
        <v>216</v>
      </c>
      <c r="AT188" s="25" t="s">
        <v>211</v>
      </c>
      <c r="AU188" s="25" t="s">
        <v>81</v>
      </c>
      <c r="AY188" s="25" t="s">
        <v>209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5" t="s">
        <v>79</v>
      </c>
      <c r="BK188" s="248">
        <f>ROUND(I188*H188,2)</f>
        <v>0</v>
      </c>
      <c r="BL188" s="25" t="s">
        <v>216</v>
      </c>
      <c r="BM188" s="25" t="s">
        <v>396</v>
      </c>
    </row>
    <row r="189" s="1" customFormat="1" ht="16.5" customHeight="1">
      <c r="B189" s="47"/>
      <c r="C189" s="282" t="s">
        <v>418</v>
      </c>
      <c r="D189" s="282" t="s">
        <v>312</v>
      </c>
      <c r="E189" s="283" t="s">
        <v>765</v>
      </c>
      <c r="F189" s="284" t="s">
        <v>2670</v>
      </c>
      <c r="G189" s="285" t="s">
        <v>343</v>
      </c>
      <c r="H189" s="286">
        <v>1</v>
      </c>
      <c r="I189" s="287"/>
      <c r="J189" s="288">
        <f>ROUND(I189*H189,2)</f>
        <v>0</v>
      </c>
      <c r="K189" s="284" t="s">
        <v>21</v>
      </c>
      <c r="L189" s="289"/>
      <c r="M189" s="290" t="s">
        <v>21</v>
      </c>
      <c r="N189" s="291" t="s">
        <v>43</v>
      </c>
      <c r="O189" s="48"/>
      <c r="P189" s="246">
        <f>O189*H189</f>
        <v>0</v>
      </c>
      <c r="Q189" s="246">
        <v>0.026100000000000002</v>
      </c>
      <c r="R189" s="246">
        <f>Q189*H189</f>
        <v>0.026100000000000002</v>
      </c>
      <c r="S189" s="246">
        <v>0</v>
      </c>
      <c r="T189" s="247">
        <f>S189*H189</f>
        <v>0</v>
      </c>
      <c r="AR189" s="25" t="s">
        <v>232</v>
      </c>
      <c r="AT189" s="25" t="s">
        <v>312</v>
      </c>
      <c r="AU189" s="25" t="s">
        <v>81</v>
      </c>
      <c r="AY189" s="25" t="s">
        <v>209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79</v>
      </c>
      <c r="BK189" s="248">
        <f>ROUND(I189*H189,2)</f>
        <v>0</v>
      </c>
      <c r="BL189" s="25" t="s">
        <v>216</v>
      </c>
      <c r="BM189" s="25" t="s">
        <v>401</v>
      </c>
    </row>
    <row r="190" s="1" customFormat="1" ht="16.5" customHeight="1">
      <c r="B190" s="47"/>
      <c r="C190" s="282" t="s">
        <v>423</v>
      </c>
      <c r="D190" s="282" t="s">
        <v>312</v>
      </c>
      <c r="E190" s="283" t="s">
        <v>774</v>
      </c>
      <c r="F190" s="284" t="s">
        <v>2671</v>
      </c>
      <c r="G190" s="285" t="s">
        <v>343</v>
      </c>
      <c r="H190" s="286">
        <v>3</v>
      </c>
      <c r="I190" s="287"/>
      <c r="J190" s="288">
        <f>ROUND(I190*H190,2)</f>
        <v>0</v>
      </c>
      <c r="K190" s="284" t="s">
        <v>21</v>
      </c>
      <c r="L190" s="289"/>
      <c r="M190" s="290" t="s">
        <v>21</v>
      </c>
      <c r="N190" s="291" t="s">
        <v>43</v>
      </c>
      <c r="O190" s="48"/>
      <c r="P190" s="246">
        <f>O190*H190</f>
        <v>0</v>
      </c>
      <c r="Q190" s="246">
        <v>0.0212</v>
      </c>
      <c r="R190" s="246">
        <f>Q190*H190</f>
        <v>0.063600000000000004</v>
      </c>
      <c r="S190" s="246">
        <v>0</v>
      </c>
      <c r="T190" s="247">
        <f>S190*H190</f>
        <v>0</v>
      </c>
      <c r="AR190" s="25" t="s">
        <v>232</v>
      </c>
      <c r="AT190" s="25" t="s">
        <v>312</v>
      </c>
      <c r="AU190" s="25" t="s">
        <v>81</v>
      </c>
      <c r="AY190" s="25" t="s">
        <v>209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79</v>
      </c>
      <c r="BK190" s="248">
        <f>ROUND(I190*H190,2)</f>
        <v>0</v>
      </c>
      <c r="BL190" s="25" t="s">
        <v>216</v>
      </c>
      <c r="BM190" s="25" t="s">
        <v>625</v>
      </c>
    </row>
    <row r="191" s="1" customFormat="1" ht="16.5" customHeight="1">
      <c r="B191" s="47"/>
      <c r="C191" s="282" t="s">
        <v>428</v>
      </c>
      <c r="D191" s="282" t="s">
        <v>312</v>
      </c>
      <c r="E191" s="283" t="s">
        <v>778</v>
      </c>
      <c r="F191" s="284" t="s">
        <v>2672</v>
      </c>
      <c r="G191" s="285" t="s">
        <v>343</v>
      </c>
      <c r="H191" s="286">
        <v>1</v>
      </c>
      <c r="I191" s="287"/>
      <c r="J191" s="288">
        <f>ROUND(I191*H191,2)</f>
        <v>0</v>
      </c>
      <c r="K191" s="284" t="s">
        <v>21</v>
      </c>
      <c r="L191" s="289"/>
      <c r="M191" s="290" t="s">
        <v>21</v>
      </c>
      <c r="N191" s="291" t="s">
        <v>43</v>
      </c>
      <c r="O191" s="48"/>
      <c r="P191" s="246">
        <f>O191*H191</f>
        <v>0</v>
      </c>
      <c r="Q191" s="246">
        <v>0.021700000000000001</v>
      </c>
      <c r="R191" s="246">
        <f>Q191*H191</f>
        <v>0.021700000000000001</v>
      </c>
      <c r="S191" s="246">
        <v>0</v>
      </c>
      <c r="T191" s="247">
        <f>S191*H191</f>
        <v>0</v>
      </c>
      <c r="AR191" s="25" t="s">
        <v>232</v>
      </c>
      <c r="AT191" s="25" t="s">
        <v>312</v>
      </c>
      <c r="AU191" s="25" t="s">
        <v>81</v>
      </c>
      <c r="AY191" s="25" t="s">
        <v>209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79</v>
      </c>
      <c r="BK191" s="248">
        <f>ROUND(I191*H191,2)</f>
        <v>0</v>
      </c>
      <c r="BL191" s="25" t="s">
        <v>216</v>
      </c>
      <c r="BM191" s="25" t="s">
        <v>634</v>
      </c>
    </row>
    <row r="192" s="11" customFormat="1" ht="37.44" customHeight="1">
      <c r="B192" s="221"/>
      <c r="C192" s="222"/>
      <c r="D192" s="223" t="s">
        <v>71</v>
      </c>
      <c r="E192" s="224" t="s">
        <v>254</v>
      </c>
      <c r="F192" s="224" t="s">
        <v>318</v>
      </c>
      <c r="G192" s="222"/>
      <c r="H192" s="222"/>
      <c r="I192" s="225"/>
      <c r="J192" s="226">
        <f>BK192</f>
        <v>0</v>
      </c>
      <c r="K192" s="222"/>
      <c r="L192" s="227"/>
      <c r="M192" s="228"/>
      <c r="N192" s="229"/>
      <c r="O192" s="229"/>
      <c r="P192" s="230">
        <f>P193+P195+P236+P244</f>
        <v>0</v>
      </c>
      <c r="Q192" s="229"/>
      <c r="R192" s="230">
        <f>R193+R195+R236+R244</f>
        <v>0.15277000000000002</v>
      </c>
      <c r="S192" s="229"/>
      <c r="T192" s="231">
        <f>T193+T195+T236+T244</f>
        <v>42.048584000000005</v>
      </c>
      <c r="AR192" s="232" t="s">
        <v>79</v>
      </c>
      <c r="AT192" s="233" t="s">
        <v>71</v>
      </c>
      <c r="AU192" s="233" t="s">
        <v>72</v>
      </c>
      <c r="AY192" s="232" t="s">
        <v>209</v>
      </c>
      <c r="BK192" s="234">
        <f>BK193+BK195+BK236+BK244</f>
        <v>0</v>
      </c>
    </row>
    <row r="193" s="11" customFormat="1" ht="19.92" customHeight="1">
      <c r="B193" s="221"/>
      <c r="C193" s="222"/>
      <c r="D193" s="223" t="s">
        <v>71</v>
      </c>
      <c r="E193" s="235" t="s">
        <v>674</v>
      </c>
      <c r="F193" s="235" t="s">
        <v>781</v>
      </c>
      <c r="G193" s="222"/>
      <c r="H193" s="222"/>
      <c r="I193" s="225"/>
      <c r="J193" s="236">
        <f>BK193</f>
        <v>0</v>
      </c>
      <c r="K193" s="222"/>
      <c r="L193" s="227"/>
      <c r="M193" s="228"/>
      <c r="N193" s="229"/>
      <c r="O193" s="229"/>
      <c r="P193" s="230">
        <f>P194</f>
        <v>0</v>
      </c>
      <c r="Q193" s="229"/>
      <c r="R193" s="230">
        <f>R194</f>
        <v>0.0084499999999999992</v>
      </c>
      <c r="S193" s="229"/>
      <c r="T193" s="231">
        <f>T194</f>
        <v>0</v>
      </c>
      <c r="AR193" s="232" t="s">
        <v>79</v>
      </c>
      <c r="AT193" s="233" t="s">
        <v>71</v>
      </c>
      <c r="AU193" s="233" t="s">
        <v>79</v>
      </c>
      <c r="AY193" s="232" t="s">
        <v>209</v>
      </c>
      <c r="BK193" s="234">
        <f>BK194</f>
        <v>0</v>
      </c>
    </row>
    <row r="194" s="1" customFormat="1" ht="25.5" customHeight="1">
      <c r="B194" s="47"/>
      <c r="C194" s="237" t="s">
        <v>433</v>
      </c>
      <c r="D194" s="237" t="s">
        <v>211</v>
      </c>
      <c r="E194" s="238" t="s">
        <v>806</v>
      </c>
      <c r="F194" s="239" t="s">
        <v>807</v>
      </c>
      <c r="G194" s="240" t="s">
        <v>268</v>
      </c>
      <c r="H194" s="241">
        <v>65</v>
      </c>
      <c r="I194" s="242"/>
      <c r="J194" s="243">
        <f>ROUND(I194*H194,2)</f>
        <v>0</v>
      </c>
      <c r="K194" s="239" t="s">
        <v>215</v>
      </c>
      <c r="L194" s="73"/>
      <c r="M194" s="244" t="s">
        <v>21</v>
      </c>
      <c r="N194" s="245" t="s">
        <v>43</v>
      </c>
      <c r="O194" s="48"/>
      <c r="P194" s="246">
        <f>O194*H194</f>
        <v>0</v>
      </c>
      <c r="Q194" s="246">
        <v>0.00012999999999999999</v>
      </c>
      <c r="R194" s="246">
        <f>Q194*H194</f>
        <v>0.0084499999999999992</v>
      </c>
      <c r="S194" s="246">
        <v>0</v>
      </c>
      <c r="T194" s="247">
        <f>S194*H194</f>
        <v>0</v>
      </c>
      <c r="AR194" s="25" t="s">
        <v>216</v>
      </c>
      <c r="AT194" s="25" t="s">
        <v>211</v>
      </c>
      <c r="AU194" s="25" t="s">
        <v>81</v>
      </c>
      <c r="AY194" s="25" t="s">
        <v>209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79</v>
      </c>
      <c r="BK194" s="248">
        <f>ROUND(I194*H194,2)</f>
        <v>0</v>
      </c>
      <c r="BL194" s="25" t="s">
        <v>216</v>
      </c>
      <c r="BM194" s="25" t="s">
        <v>665</v>
      </c>
    </row>
    <row r="195" s="11" customFormat="1" ht="29.88" customHeight="1">
      <c r="B195" s="221"/>
      <c r="C195" s="222"/>
      <c r="D195" s="223" t="s">
        <v>71</v>
      </c>
      <c r="E195" s="235" t="s">
        <v>683</v>
      </c>
      <c r="F195" s="235" t="s">
        <v>832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SUM(P196:P235)</f>
        <v>0</v>
      </c>
      <c r="Q195" s="229"/>
      <c r="R195" s="230">
        <f>SUM(R196:R235)</f>
        <v>0.14432</v>
      </c>
      <c r="S195" s="229"/>
      <c r="T195" s="231">
        <f>SUM(T196:T235)</f>
        <v>42.048584000000005</v>
      </c>
      <c r="AR195" s="232" t="s">
        <v>79</v>
      </c>
      <c r="AT195" s="233" t="s">
        <v>71</v>
      </c>
      <c r="AU195" s="233" t="s">
        <v>79</v>
      </c>
      <c r="AY195" s="232" t="s">
        <v>209</v>
      </c>
      <c r="BK195" s="234">
        <f>SUM(BK196:BK235)</f>
        <v>0</v>
      </c>
    </row>
    <row r="196" s="1" customFormat="1" ht="16.5" customHeight="1">
      <c r="B196" s="47"/>
      <c r="C196" s="237" t="s">
        <v>439</v>
      </c>
      <c r="D196" s="237" t="s">
        <v>211</v>
      </c>
      <c r="E196" s="238" t="s">
        <v>856</v>
      </c>
      <c r="F196" s="239" t="s">
        <v>857</v>
      </c>
      <c r="G196" s="240" t="s">
        <v>268</v>
      </c>
      <c r="H196" s="241">
        <v>7.5529999999999999</v>
      </c>
      <c r="I196" s="242"/>
      <c r="J196" s="243">
        <f>ROUND(I196*H196,2)</f>
        <v>0</v>
      </c>
      <c r="K196" s="239" t="s">
        <v>215</v>
      </c>
      <c r="L196" s="73"/>
      <c r="M196" s="244" t="s">
        <v>21</v>
      </c>
      <c r="N196" s="245" t="s">
        <v>43</v>
      </c>
      <c r="O196" s="48"/>
      <c r="P196" s="246">
        <f>O196*H196</f>
        <v>0</v>
      </c>
      <c r="Q196" s="246">
        <v>0</v>
      </c>
      <c r="R196" s="246">
        <f>Q196*H196</f>
        <v>0</v>
      </c>
      <c r="S196" s="246">
        <v>0.13100000000000001</v>
      </c>
      <c r="T196" s="247">
        <f>S196*H196</f>
        <v>0.98944300000000007</v>
      </c>
      <c r="AR196" s="25" t="s">
        <v>216</v>
      </c>
      <c r="AT196" s="25" t="s">
        <v>211</v>
      </c>
      <c r="AU196" s="25" t="s">
        <v>81</v>
      </c>
      <c r="AY196" s="25" t="s">
        <v>209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79</v>
      </c>
      <c r="BK196" s="248">
        <f>ROUND(I196*H196,2)</f>
        <v>0</v>
      </c>
      <c r="BL196" s="25" t="s">
        <v>216</v>
      </c>
      <c r="BM196" s="25" t="s">
        <v>674</v>
      </c>
    </row>
    <row r="197" s="12" customFormat="1">
      <c r="B197" s="249"/>
      <c r="C197" s="250"/>
      <c r="D197" s="251" t="s">
        <v>217</v>
      </c>
      <c r="E197" s="252" t="s">
        <v>21</v>
      </c>
      <c r="F197" s="253" t="s">
        <v>2673</v>
      </c>
      <c r="G197" s="250"/>
      <c r="H197" s="254">
        <v>7.5529999999999999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217</v>
      </c>
      <c r="AU197" s="260" t="s">
        <v>81</v>
      </c>
      <c r="AV197" s="12" t="s">
        <v>81</v>
      </c>
      <c r="AW197" s="12" t="s">
        <v>35</v>
      </c>
      <c r="AX197" s="12" t="s">
        <v>72</v>
      </c>
      <c r="AY197" s="260" t="s">
        <v>209</v>
      </c>
    </row>
    <row r="198" s="13" customFormat="1">
      <c r="B198" s="261"/>
      <c r="C198" s="262"/>
      <c r="D198" s="251" t="s">
        <v>217</v>
      </c>
      <c r="E198" s="263" t="s">
        <v>21</v>
      </c>
      <c r="F198" s="264" t="s">
        <v>2634</v>
      </c>
      <c r="G198" s="262"/>
      <c r="H198" s="263" t="s">
        <v>21</v>
      </c>
      <c r="I198" s="265"/>
      <c r="J198" s="262"/>
      <c r="K198" s="262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217</v>
      </c>
      <c r="AU198" s="270" t="s">
        <v>81</v>
      </c>
      <c r="AV198" s="13" t="s">
        <v>79</v>
      </c>
      <c r="AW198" s="13" t="s">
        <v>35</v>
      </c>
      <c r="AX198" s="13" t="s">
        <v>72</v>
      </c>
      <c r="AY198" s="270" t="s">
        <v>209</v>
      </c>
    </row>
    <row r="199" s="14" customFormat="1">
      <c r="B199" s="271"/>
      <c r="C199" s="272"/>
      <c r="D199" s="251" t="s">
        <v>217</v>
      </c>
      <c r="E199" s="273" t="s">
        <v>21</v>
      </c>
      <c r="F199" s="274" t="s">
        <v>220</v>
      </c>
      <c r="G199" s="272"/>
      <c r="H199" s="275">
        <v>7.5529999999999999</v>
      </c>
      <c r="I199" s="276"/>
      <c r="J199" s="272"/>
      <c r="K199" s="272"/>
      <c r="L199" s="277"/>
      <c r="M199" s="278"/>
      <c r="N199" s="279"/>
      <c r="O199" s="279"/>
      <c r="P199" s="279"/>
      <c r="Q199" s="279"/>
      <c r="R199" s="279"/>
      <c r="S199" s="279"/>
      <c r="T199" s="280"/>
      <c r="AT199" s="281" t="s">
        <v>217</v>
      </c>
      <c r="AU199" s="281" t="s">
        <v>81</v>
      </c>
      <c r="AV199" s="14" t="s">
        <v>216</v>
      </c>
      <c r="AW199" s="14" t="s">
        <v>35</v>
      </c>
      <c r="AX199" s="14" t="s">
        <v>79</v>
      </c>
      <c r="AY199" s="281" t="s">
        <v>209</v>
      </c>
    </row>
    <row r="200" s="1" customFormat="1" ht="16.5" customHeight="1">
      <c r="B200" s="47"/>
      <c r="C200" s="237" t="s">
        <v>443</v>
      </c>
      <c r="D200" s="237" t="s">
        <v>211</v>
      </c>
      <c r="E200" s="238" t="s">
        <v>861</v>
      </c>
      <c r="F200" s="239" t="s">
        <v>862</v>
      </c>
      <c r="G200" s="240" t="s">
        <v>268</v>
      </c>
      <c r="H200" s="241">
        <v>14.760999999999999</v>
      </c>
      <c r="I200" s="242"/>
      <c r="J200" s="243">
        <f>ROUND(I200*H200,2)</f>
        <v>0</v>
      </c>
      <c r="K200" s="239" t="s">
        <v>215</v>
      </c>
      <c r="L200" s="73"/>
      <c r="M200" s="244" t="s">
        <v>21</v>
      </c>
      <c r="N200" s="245" t="s">
        <v>43</v>
      </c>
      <c r="O200" s="48"/>
      <c r="P200" s="246">
        <f>O200*H200</f>
        <v>0</v>
      </c>
      <c r="Q200" s="246">
        <v>0</v>
      </c>
      <c r="R200" s="246">
        <f>Q200*H200</f>
        <v>0</v>
      </c>
      <c r="S200" s="246">
        <v>0.26100000000000001</v>
      </c>
      <c r="T200" s="247">
        <f>S200*H200</f>
        <v>3.8526210000000001</v>
      </c>
      <c r="AR200" s="25" t="s">
        <v>216</v>
      </c>
      <c r="AT200" s="25" t="s">
        <v>211</v>
      </c>
      <c r="AU200" s="25" t="s">
        <v>81</v>
      </c>
      <c r="AY200" s="25" t="s">
        <v>209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25" t="s">
        <v>79</v>
      </c>
      <c r="BK200" s="248">
        <f>ROUND(I200*H200,2)</f>
        <v>0</v>
      </c>
      <c r="BL200" s="25" t="s">
        <v>216</v>
      </c>
      <c r="BM200" s="25" t="s">
        <v>683</v>
      </c>
    </row>
    <row r="201" s="12" customFormat="1">
      <c r="B201" s="249"/>
      <c r="C201" s="250"/>
      <c r="D201" s="251" t="s">
        <v>217</v>
      </c>
      <c r="E201" s="252" t="s">
        <v>21</v>
      </c>
      <c r="F201" s="253" t="s">
        <v>2674</v>
      </c>
      <c r="G201" s="250"/>
      <c r="H201" s="254">
        <v>14.760999999999999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217</v>
      </c>
      <c r="AU201" s="260" t="s">
        <v>81</v>
      </c>
      <c r="AV201" s="12" t="s">
        <v>81</v>
      </c>
      <c r="AW201" s="12" t="s">
        <v>35</v>
      </c>
      <c r="AX201" s="12" t="s">
        <v>72</v>
      </c>
      <c r="AY201" s="260" t="s">
        <v>209</v>
      </c>
    </row>
    <row r="202" s="13" customFormat="1">
      <c r="B202" s="261"/>
      <c r="C202" s="262"/>
      <c r="D202" s="251" t="s">
        <v>217</v>
      </c>
      <c r="E202" s="263" t="s">
        <v>21</v>
      </c>
      <c r="F202" s="264" t="s">
        <v>2634</v>
      </c>
      <c r="G202" s="262"/>
      <c r="H202" s="263" t="s">
        <v>21</v>
      </c>
      <c r="I202" s="265"/>
      <c r="J202" s="262"/>
      <c r="K202" s="262"/>
      <c r="L202" s="266"/>
      <c r="M202" s="267"/>
      <c r="N202" s="268"/>
      <c r="O202" s="268"/>
      <c r="P202" s="268"/>
      <c r="Q202" s="268"/>
      <c r="R202" s="268"/>
      <c r="S202" s="268"/>
      <c r="T202" s="269"/>
      <c r="AT202" s="270" t="s">
        <v>217</v>
      </c>
      <c r="AU202" s="270" t="s">
        <v>81</v>
      </c>
      <c r="AV202" s="13" t="s">
        <v>79</v>
      </c>
      <c r="AW202" s="13" t="s">
        <v>35</v>
      </c>
      <c r="AX202" s="13" t="s">
        <v>72</v>
      </c>
      <c r="AY202" s="270" t="s">
        <v>209</v>
      </c>
    </row>
    <row r="203" s="14" customFormat="1">
      <c r="B203" s="271"/>
      <c r="C203" s="272"/>
      <c r="D203" s="251" t="s">
        <v>217</v>
      </c>
      <c r="E203" s="273" t="s">
        <v>21</v>
      </c>
      <c r="F203" s="274" t="s">
        <v>220</v>
      </c>
      <c r="G203" s="272"/>
      <c r="H203" s="275">
        <v>14.760999999999999</v>
      </c>
      <c r="I203" s="276"/>
      <c r="J203" s="272"/>
      <c r="K203" s="272"/>
      <c r="L203" s="277"/>
      <c r="M203" s="278"/>
      <c r="N203" s="279"/>
      <c r="O203" s="279"/>
      <c r="P203" s="279"/>
      <c r="Q203" s="279"/>
      <c r="R203" s="279"/>
      <c r="S203" s="279"/>
      <c r="T203" s="280"/>
      <c r="AT203" s="281" t="s">
        <v>217</v>
      </c>
      <c r="AU203" s="281" t="s">
        <v>81</v>
      </c>
      <c r="AV203" s="14" t="s">
        <v>216</v>
      </c>
      <c r="AW203" s="14" t="s">
        <v>35</v>
      </c>
      <c r="AX203" s="14" t="s">
        <v>79</v>
      </c>
      <c r="AY203" s="281" t="s">
        <v>209</v>
      </c>
    </row>
    <row r="204" s="1" customFormat="1" ht="25.5" customHeight="1">
      <c r="B204" s="47"/>
      <c r="C204" s="237" t="s">
        <v>449</v>
      </c>
      <c r="D204" s="237" t="s">
        <v>211</v>
      </c>
      <c r="E204" s="238" t="s">
        <v>873</v>
      </c>
      <c r="F204" s="239" t="s">
        <v>874</v>
      </c>
      <c r="G204" s="240" t="s">
        <v>299</v>
      </c>
      <c r="H204" s="241">
        <v>0.10000000000000001</v>
      </c>
      <c r="I204" s="242"/>
      <c r="J204" s="243">
        <f>ROUND(I204*H204,2)</f>
        <v>0</v>
      </c>
      <c r="K204" s="239" t="s">
        <v>215</v>
      </c>
      <c r="L204" s="73"/>
      <c r="M204" s="244" t="s">
        <v>21</v>
      </c>
      <c r="N204" s="245" t="s">
        <v>43</v>
      </c>
      <c r="O204" s="48"/>
      <c r="P204" s="246">
        <f>O204*H204</f>
        <v>0</v>
      </c>
      <c r="Q204" s="246">
        <v>0</v>
      </c>
      <c r="R204" s="246">
        <f>Q204*H204</f>
        <v>0</v>
      </c>
      <c r="S204" s="246">
        <v>1.244</v>
      </c>
      <c r="T204" s="247">
        <f>S204*H204</f>
        <v>0.12440000000000001</v>
      </c>
      <c r="AR204" s="25" t="s">
        <v>216</v>
      </c>
      <c r="AT204" s="25" t="s">
        <v>211</v>
      </c>
      <c r="AU204" s="25" t="s">
        <v>81</v>
      </c>
      <c r="AY204" s="25" t="s">
        <v>209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79</v>
      </c>
      <c r="BK204" s="248">
        <f>ROUND(I204*H204,2)</f>
        <v>0</v>
      </c>
      <c r="BL204" s="25" t="s">
        <v>216</v>
      </c>
      <c r="BM204" s="25" t="s">
        <v>446</v>
      </c>
    </row>
    <row r="205" s="1" customFormat="1" ht="25.5" customHeight="1">
      <c r="B205" s="47"/>
      <c r="C205" s="237" t="s">
        <v>455</v>
      </c>
      <c r="D205" s="237" t="s">
        <v>211</v>
      </c>
      <c r="E205" s="238" t="s">
        <v>878</v>
      </c>
      <c r="F205" s="239" t="s">
        <v>879</v>
      </c>
      <c r="G205" s="240" t="s">
        <v>227</v>
      </c>
      <c r="H205" s="241">
        <v>5.4779999999999998</v>
      </c>
      <c r="I205" s="242"/>
      <c r="J205" s="243">
        <f>ROUND(I205*H205,2)</f>
        <v>0</v>
      </c>
      <c r="K205" s="239" t="s">
        <v>215</v>
      </c>
      <c r="L205" s="73"/>
      <c r="M205" s="244" t="s">
        <v>21</v>
      </c>
      <c r="N205" s="245" t="s">
        <v>43</v>
      </c>
      <c r="O205" s="48"/>
      <c r="P205" s="246">
        <f>O205*H205</f>
        <v>0</v>
      </c>
      <c r="Q205" s="246">
        <v>0</v>
      </c>
      <c r="R205" s="246">
        <f>Q205*H205</f>
        <v>0</v>
      </c>
      <c r="S205" s="246">
        <v>2.2000000000000002</v>
      </c>
      <c r="T205" s="247">
        <f>S205*H205</f>
        <v>12.051600000000001</v>
      </c>
      <c r="AR205" s="25" t="s">
        <v>216</v>
      </c>
      <c r="AT205" s="25" t="s">
        <v>211</v>
      </c>
      <c r="AU205" s="25" t="s">
        <v>81</v>
      </c>
      <c r="AY205" s="25" t="s">
        <v>209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79</v>
      </c>
      <c r="BK205" s="248">
        <f>ROUND(I205*H205,2)</f>
        <v>0</v>
      </c>
      <c r="BL205" s="25" t="s">
        <v>216</v>
      </c>
      <c r="BM205" s="25" t="s">
        <v>704</v>
      </c>
    </row>
    <row r="206" s="12" customFormat="1">
      <c r="B206" s="249"/>
      <c r="C206" s="250"/>
      <c r="D206" s="251" t="s">
        <v>217</v>
      </c>
      <c r="E206" s="252" t="s">
        <v>21</v>
      </c>
      <c r="F206" s="253" t="s">
        <v>2675</v>
      </c>
      <c r="G206" s="250"/>
      <c r="H206" s="254">
        <v>5.4779999999999998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217</v>
      </c>
      <c r="AU206" s="260" t="s">
        <v>81</v>
      </c>
      <c r="AV206" s="12" t="s">
        <v>81</v>
      </c>
      <c r="AW206" s="12" t="s">
        <v>35</v>
      </c>
      <c r="AX206" s="12" t="s">
        <v>72</v>
      </c>
      <c r="AY206" s="260" t="s">
        <v>209</v>
      </c>
    </row>
    <row r="207" s="13" customFormat="1">
      <c r="B207" s="261"/>
      <c r="C207" s="262"/>
      <c r="D207" s="251" t="s">
        <v>217</v>
      </c>
      <c r="E207" s="263" t="s">
        <v>21</v>
      </c>
      <c r="F207" s="264" t="s">
        <v>2634</v>
      </c>
      <c r="G207" s="262"/>
      <c r="H207" s="263" t="s">
        <v>21</v>
      </c>
      <c r="I207" s="265"/>
      <c r="J207" s="262"/>
      <c r="K207" s="262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217</v>
      </c>
      <c r="AU207" s="270" t="s">
        <v>81</v>
      </c>
      <c r="AV207" s="13" t="s">
        <v>79</v>
      </c>
      <c r="AW207" s="13" t="s">
        <v>35</v>
      </c>
      <c r="AX207" s="13" t="s">
        <v>72</v>
      </c>
      <c r="AY207" s="270" t="s">
        <v>209</v>
      </c>
    </row>
    <row r="208" s="14" customFormat="1">
      <c r="B208" s="271"/>
      <c r="C208" s="272"/>
      <c r="D208" s="251" t="s">
        <v>217</v>
      </c>
      <c r="E208" s="273" t="s">
        <v>21</v>
      </c>
      <c r="F208" s="274" t="s">
        <v>220</v>
      </c>
      <c r="G208" s="272"/>
      <c r="H208" s="275">
        <v>5.4779999999999998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AT208" s="281" t="s">
        <v>217</v>
      </c>
      <c r="AU208" s="281" t="s">
        <v>81</v>
      </c>
      <c r="AV208" s="14" t="s">
        <v>216</v>
      </c>
      <c r="AW208" s="14" t="s">
        <v>35</v>
      </c>
      <c r="AX208" s="14" t="s">
        <v>79</v>
      </c>
      <c r="AY208" s="281" t="s">
        <v>209</v>
      </c>
    </row>
    <row r="209" s="1" customFormat="1" ht="16.5" customHeight="1">
      <c r="B209" s="47"/>
      <c r="C209" s="237" t="s">
        <v>460</v>
      </c>
      <c r="D209" s="237" t="s">
        <v>211</v>
      </c>
      <c r="E209" s="238" t="s">
        <v>882</v>
      </c>
      <c r="F209" s="239" t="s">
        <v>883</v>
      </c>
      <c r="G209" s="240" t="s">
        <v>227</v>
      </c>
      <c r="H209" s="241">
        <v>7.8250000000000002</v>
      </c>
      <c r="I209" s="242"/>
      <c r="J209" s="243">
        <f>ROUND(I209*H209,2)</f>
        <v>0</v>
      </c>
      <c r="K209" s="239" t="s">
        <v>215</v>
      </c>
      <c r="L209" s="73"/>
      <c r="M209" s="244" t="s">
        <v>21</v>
      </c>
      <c r="N209" s="245" t="s">
        <v>43</v>
      </c>
      <c r="O209" s="48"/>
      <c r="P209" s="246">
        <f>O209*H209</f>
        <v>0</v>
      </c>
      <c r="Q209" s="246">
        <v>0</v>
      </c>
      <c r="R209" s="246">
        <f>Q209*H209</f>
        <v>0</v>
      </c>
      <c r="S209" s="246">
        <v>1.3999999999999999</v>
      </c>
      <c r="T209" s="247">
        <f>S209*H209</f>
        <v>10.955</v>
      </c>
      <c r="AR209" s="25" t="s">
        <v>216</v>
      </c>
      <c r="AT209" s="25" t="s">
        <v>211</v>
      </c>
      <c r="AU209" s="25" t="s">
        <v>81</v>
      </c>
      <c r="AY209" s="25" t="s">
        <v>209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25" t="s">
        <v>79</v>
      </c>
      <c r="BK209" s="248">
        <f>ROUND(I209*H209,2)</f>
        <v>0</v>
      </c>
      <c r="BL209" s="25" t="s">
        <v>216</v>
      </c>
      <c r="BM209" s="25" t="s">
        <v>714</v>
      </c>
    </row>
    <row r="210" s="12" customFormat="1">
      <c r="B210" s="249"/>
      <c r="C210" s="250"/>
      <c r="D210" s="251" t="s">
        <v>217</v>
      </c>
      <c r="E210" s="252" t="s">
        <v>21</v>
      </c>
      <c r="F210" s="253" t="s">
        <v>2676</v>
      </c>
      <c r="G210" s="250"/>
      <c r="H210" s="254">
        <v>7.8250000000000002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217</v>
      </c>
      <c r="AU210" s="260" t="s">
        <v>81</v>
      </c>
      <c r="AV210" s="12" t="s">
        <v>81</v>
      </c>
      <c r="AW210" s="12" t="s">
        <v>35</v>
      </c>
      <c r="AX210" s="12" t="s">
        <v>72</v>
      </c>
      <c r="AY210" s="260" t="s">
        <v>209</v>
      </c>
    </row>
    <row r="211" s="13" customFormat="1">
      <c r="B211" s="261"/>
      <c r="C211" s="262"/>
      <c r="D211" s="251" t="s">
        <v>217</v>
      </c>
      <c r="E211" s="263" t="s">
        <v>21</v>
      </c>
      <c r="F211" s="264" t="s">
        <v>2634</v>
      </c>
      <c r="G211" s="262"/>
      <c r="H211" s="263" t="s">
        <v>21</v>
      </c>
      <c r="I211" s="265"/>
      <c r="J211" s="262"/>
      <c r="K211" s="262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217</v>
      </c>
      <c r="AU211" s="270" t="s">
        <v>81</v>
      </c>
      <c r="AV211" s="13" t="s">
        <v>79</v>
      </c>
      <c r="AW211" s="13" t="s">
        <v>35</v>
      </c>
      <c r="AX211" s="13" t="s">
        <v>72</v>
      </c>
      <c r="AY211" s="270" t="s">
        <v>209</v>
      </c>
    </row>
    <row r="212" s="14" customFormat="1">
      <c r="B212" s="271"/>
      <c r="C212" s="272"/>
      <c r="D212" s="251" t="s">
        <v>217</v>
      </c>
      <c r="E212" s="273" t="s">
        <v>21</v>
      </c>
      <c r="F212" s="274" t="s">
        <v>220</v>
      </c>
      <c r="G212" s="272"/>
      <c r="H212" s="275">
        <v>7.8250000000000002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217</v>
      </c>
      <c r="AU212" s="281" t="s">
        <v>81</v>
      </c>
      <c r="AV212" s="14" t="s">
        <v>216</v>
      </c>
      <c r="AW212" s="14" t="s">
        <v>35</v>
      </c>
      <c r="AX212" s="14" t="s">
        <v>79</v>
      </c>
      <c r="AY212" s="281" t="s">
        <v>209</v>
      </c>
    </row>
    <row r="213" s="1" customFormat="1" ht="16.5" customHeight="1">
      <c r="B213" s="47"/>
      <c r="C213" s="237" t="s">
        <v>465</v>
      </c>
      <c r="D213" s="237" t="s">
        <v>211</v>
      </c>
      <c r="E213" s="238" t="s">
        <v>887</v>
      </c>
      <c r="F213" s="239" t="s">
        <v>888</v>
      </c>
      <c r="G213" s="240" t="s">
        <v>268</v>
      </c>
      <c r="H213" s="241">
        <v>4</v>
      </c>
      <c r="I213" s="242"/>
      <c r="J213" s="243">
        <f>ROUND(I213*H213,2)</f>
        <v>0</v>
      </c>
      <c r="K213" s="239" t="s">
        <v>215</v>
      </c>
      <c r="L213" s="73"/>
      <c r="M213" s="244" t="s">
        <v>21</v>
      </c>
      <c r="N213" s="245" t="s">
        <v>43</v>
      </c>
      <c r="O213" s="48"/>
      <c r="P213" s="246">
        <f>O213*H213</f>
        <v>0</v>
      </c>
      <c r="Q213" s="246">
        <v>0</v>
      </c>
      <c r="R213" s="246">
        <f>Q213*H213</f>
        <v>0</v>
      </c>
      <c r="S213" s="246">
        <v>0.055</v>
      </c>
      <c r="T213" s="247">
        <f>S213*H213</f>
        <v>0.22</v>
      </c>
      <c r="AR213" s="25" t="s">
        <v>216</v>
      </c>
      <c r="AT213" s="25" t="s">
        <v>211</v>
      </c>
      <c r="AU213" s="25" t="s">
        <v>81</v>
      </c>
      <c r="AY213" s="25" t="s">
        <v>209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5" t="s">
        <v>79</v>
      </c>
      <c r="BK213" s="248">
        <f>ROUND(I213*H213,2)</f>
        <v>0</v>
      </c>
      <c r="BL213" s="25" t="s">
        <v>216</v>
      </c>
      <c r="BM213" s="25" t="s">
        <v>724</v>
      </c>
    </row>
    <row r="214" s="1" customFormat="1" ht="16.5" customHeight="1">
      <c r="B214" s="47"/>
      <c r="C214" s="237" t="s">
        <v>470</v>
      </c>
      <c r="D214" s="237" t="s">
        <v>211</v>
      </c>
      <c r="E214" s="238" t="s">
        <v>904</v>
      </c>
      <c r="F214" s="239" t="s">
        <v>905</v>
      </c>
      <c r="G214" s="240" t="s">
        <v>268</v>
      </c>
      <c r="H214" s="241">
        <v>6</v>
      </c>
      <c r="I214" s="242"/>
      <c r="J214" s="243">
        <f>ROUND(I214*H214,2)</f>
        <v>0</v>
      </c>
      <c r="K214" s="239" t="s">
        <v>215</v>
      </c>
      <c r="L214" s="73"/>
      <c r="M214" s="244" t="s">
        <v>21</v>
      </c>
      <c r="N214" s="245" t="s">
        <v>43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0.063</v>
      </c>
      <c r="T214" s="247">
        <f>S214*H214</f>
        <v>0.378</v>
      </c>
      <c r="AR214" s="25" t="s">
        <v>216</v>
      </c>
      <c r="AT214" s="25" t="s">
        <v>211</v>
      </c>
      <c r="AU214" s="25" t="s">
        <v>81</v>
      </c>
      <c r="AY214" s="25" t="s">
        <v>209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79</v>
      </c>
      <c r="BK214" s="248">
        <f>ROUND(I214*H214,2)</f>
        <v>0</v>
      </c>
      <c r="BL214" s="25" t="s">
        <v>216</v>
      </c>
      <c r="BM214" s="25" t="s">
        <v>742</v>
      </c>
    </row>
    <row r="215" s="1" customFormat="1" ht="16.5" customHeight="1">
      <c r="B215" s="47"/>
      <c r="C215" s="237" t="s">
        <v>477</v>
      </c>
      <c r="D215" s="237" t="s">
        <v>211</v>
      </c>
      <c r="E215" s="238" t="s">
        <v>908</v>
      </c>
      <c r="F215" s="239" t="s">
        <v>909</v>
      </c>
      <c r="G215" s="240" t="s">
        <v>390</v>
      </c>
      <c r="H215" s="241">
        <v>4</v>
      </c>
      <c r="I215" s="242"/>
      <c r="J215" s="243">
        <f>ROUND(I215*H215,2)</f>
        <v>0</v>
      </c>
      <c r="K215" s="239" t="s">
        <v>215</v>
      </c>
      <c r="L215" s="73"/>
      <c r="M215" s="244" t="s">
        <v>21</v>
      </c>
      <c r="N215" s="245" t="s">
        <v>43</v>
      </c>
      <c r="O215" s="48"/>
      <c r="P215" s="246">
        <f>O215*H215</f>
        <v>0</v>
      </c>
      <c r="Q215" s="246">
        <v>0</v>
      </c>
      <c r="R215" s="246">
        <f>Q215*H215</f>
        <v>0</v>
      </c>
      <c r="S215" s="246">
        <v>0.012999999999999999</v>
      </c>
      <c r="T215" s="247">
        <f>S215*H215</f>
        <v>0.051999999999999998</v>
      </c>
      <c r="AR215" s="25" t="s">
        <v>216</v>
      </c>
      <c r="AT215" s="25" t="s">
        <v>211</v>
      </c>
      <c r="AU215" s="25" t="s">
        <v>81</v>
      </c>
      <c r="AY215" s="25" t="s">
        <v>209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25" t="s">
        <v>79</v>
      </c>
      <c r="BK215" s="248">
        <f>ROUND(I215*H215,2)</f>
        <v>0</v>
      </c>
      <c r="BL215" s="25" t="s">
        <v>216</v>
      </c>
      <c r="BM215" s="25" t="s">
        <v>750</v>
      </c>
    </row>
    <row r="216" s="1" customFormat="1" ht="16.5" customHeight="1">
      <c r="B216" s="47"/>
      <c r="C216" s="237" t="s">
        <v>483</v>
      </c>
      <c r="D216" s="237" t="s">
        <v>211</v>
      </c>
      <c r="E216" s="238" t="s">
        <v>913</v>
      </c>
      <c r="F216" s="239" t="s">
        <v>914</v>
      </c>
      <c r="G216" s="240" t="s">
        <v>390</v>
      </c>
      <c r="H216" s="241">
        <v>12</v>
      </c>
      <c r="I216" s="242"/>
      <c r="J216" s="243">
        <f>ROUND(I216*H216,2)</f>
        <v>0</v>
      </c>
      <c r="K216" s="239" t="s">
        <v>215</v>
      </c>
      <c r="L216" s="73"/>
      <c r="M216" s="244" t="s">
        <v>21</v>
      </c>
      <c r="N216" s="245" t="s">
        <v>43</v>
      </c>
      <c r="O216" s="48"/>
      <c r="P216" s="246">
        <f>O216*H216</f>
        <v>0</v>
      </c>
      <c r="Q216" s="246">
        <v>0</v>
      </c>
      <c r="R216" s="246">
        <f>Q216*H216</f>
        <v>0</v>
      </c>
      <c r="S216" s="246">
        <v>0.036999999999999998</v>
      </c>
      <c r="T216" s="247">
        <f>S216*H216</f>
        <v>0.44399999999999995</v>
      </c>
      <c r="AR216" s="25" t="s">
        <v>216</v>
      </c>
      <c r="AT216" s="25" t="s">
        <v>211</v>
      </c>
      <c r="AU216" s="25" t="s">
        <v>81</v>
      </c>
      <c r="AY216" s="25" t="s">
        <v>209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79</v>
      </c>
      <c r="BK216" s="248">
        <f>ROUND(I216*H216,2)</f>
        <v>0</v>
      </c>
      <c r="BL216" s="25" t="s">
        <v>216</v>
      </c>
      <c r="BM216" s="25" t="s">
        <v>760</v>
      </c>
    </row>
    <row r="217" s="1" customFormat="1" ht="25.5" customHeight="1">
      <c r="B217" s="47"/>
      <c r="C217" s="237" t="s">
        <v>490</v>
      </c>
      <c r="D217" s="237" t="s">
        <v>211</v>
      </c>
      <c r="E217" s="238" t="s">
        <v>2677</v>
      </c>
      <c r="F217" s="239" t="s">
        <v>2678</v>
      </c>
      <c r="G217" s="240" t="s">
        <v>227</v>
      </c>
      <c r="H217" s="241">
        <v>3.7029999999999998</v>
      </c>
      <c r="I217" s="242"/>
      <c r="J217" s="243">
        <f>ROUND(I217*H217,2)</f>
        <v>0</v>
      </c>
      <c r="K217" s="239" t="s">
        <v>215</v>
      </c>
      <c r="L217" s="73"/>
      <c r="M217" s="244" t="s">
        <v>21</v>
      </c>
      <c r="N217" s="245" t="s">
        <v>43</v>
      </c>
      <c r="O217" s="48"/>
      <c r="P217" s="246">
        <f>O217*H217</f>
        <v>0</v>
      </c>
      <c r="Q217" s="246">
        <v>0</v>
      </c>
      <c r="R217" s="246">
        <f>Q217*H217</f>
        <v>0</v>
      </c>
      <c r="S217" s="246">
        <v>1.8</v>
      </c>
      <c r="T217" s="247">
        <f>S217*H217</f>
        <v>6.6654</v>
      </c>
      <c r="AR217" s="25" t="s">
        <v>216</v>
      </c>
      <c r="AT217" s="25" t="s">
        <v>211</v>
      </c>
      <c r="AU217" s="25" t="s">
        <v>81</v>
      </c>
      <c r="AY217" s="25" t="s">
        <v>209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5" t="s">
        <v>79</v>
      </c>
      <c r="BK217" s="248">
        <f>ROUND(I217*H217,2)</f>
        <v>0</v>
      </c>
      <c r="BL217" s="25" t="s">
        <v>216</v>
      </c>
      <c r="BM217" s="25" t="s">
        <v>493</v>
      </c>
    </row>
    <row r="218" s="12" customFormat="1">
      <c r="B218" s="249"/>
      <c r="C218" s="250"/>
      <c r="D218" s="251" t="s">
        <v>217</v>
      </c>
      <c r="E218" s="252" t="s">
        <v>21</v>
      </c>
      <c r="F218" s="253" t="s">
        <v>2679</v>
      </c>
      <c r="G218" s="250"/>
      <c r="H218" s="254">
        <v>3.7029999999999998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217</v>
      </c>
      <c r="AU218" s="260" t="s">
        <v>81</v>
      </c>
      <c r="AV218" s="12" t="s">
        <v>81</v>
      </c>
      <c r="AW218" s="12" t="s">
        <v>35</v>
      </c>
      <c r="AX218" s="12" t="s">
        <v>72</v>
      </c>
      <c r="AY218" s="260" t="s">
        <v>209</v>
      </c>
    </row>
    <row r="219" s="13" customFormat="1">
      <c r="B219" s="261"/>
      <c r="C219" s="262"/>
      <c r="D219" s="251" t="s">
        <v>217</v>
      </c>
      <c r="E219" s="263" t="s">
        <v>21</v>
      </c>
      <c r="F219" s="264" t="s">
        <v>2680</v>
      </c>
      <c r="G219" s="262"/>
      <c r="H219" s="263" t="s">
        <v>21</v>
      </c>
      <c r="I219" s="265"/>
      <c r="J219" s="262"/>
      <c r="K219" s="262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217</v>
      </c>
      <c r="AU219" s="270" t="s">
        <v>81</v>
      </c>
      <c r="AV219" s="13" t="s">
        <v>79</v>
      </c>
      <c r="AW219" s="13" t="s">
        <v>35</v>
      </c>
      <c r="AX219" s="13" t="s">
        <v>72</v>
      </c>
      <c r="AY219" s="270" t="s">
        <v>209</v>
      </c>
    </row>
    <row r="220" s="14" customFormat="1">
      <c r="B220" s="271"/>
      <c r="C220" s="272"/>
      <c r="D220" s="251" t="s">
        <v>217</v>
      </c>
      <c r="E220" s="273" t="s">
        <v>21</v>
      </c>
      <c r="F220" s="274" t="s">
        <v>220</v>
      </c>
      <c r="G220" s="272"/>
      <c r="H220" s="275">
        <v>3.7029999999999998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AT220" s="281" t="s">
        <v>217</v>
      </c>
      <c r="AU220" s="281" t="s">
        <v>81</v>
      </c>
      <c r="AV220" s="14" t="s">
        <v>216</v>
      </c>
      <c r="AW220" s="14" t="s">
        <v>35</v>
      </c>
      <c r="AX220" s="14" t="s">
        <v>79</v>
      </c>
      <c r="AY220" s="281" t="s">
        <v>209</v>
      </c>
    </row>
    <row r="221" s="1" customFormat="1" ht="25.5" customHeight="1">
      <c r="B221" s="47"/>
      <c r="C221" s="237" t="s">
        <v>496</v>
      </c>
      <c r="D221" s="237" t="s">
        <v>211</v>
      </c>
      <c r="E221" s="238" t="s">
        <v>926</v>
      </c>
      <c r="F221" s="239" t="s">
        <v>927</v>
      </c>
      <c r="G221" s="240" t="s">
        <v>343</v>
      </c>
      <c r="H221" s="241">
        <v>3</v>
      </c>
      <c r="I221" s="242"/>
      <c r="J221" s="243">
        <f>ROUND(I221*H221,2)</f>
        <v>0</v>
      </c>
      <c r="K221" s="239" t="s">
        <v>215</v>
      </c>
      <c r="L221" s="73"/>
      <c r="M221" s="244" t="s">
        <v>21</v>
      </c>
      <c r="N221" s="245" t="s">
        <v>43</v>
      </c>
      <c r="O221" s="48"/>
      <c r="P221" s="246">
        <f>O221*H221</f>
        <v>0</v>
      </c>
      <c r="Q221" s="246">
        <v>0</v>
      </c>
      <c r="R221" s="246">
        <f>Q221*H221</f>
        <v>0</v>
      </c>
      <c r="S221" s="246">
        <v>0.001</v>
      </c>
      <c r="T221" s="247">
        <f>S221*H221</f>
        <v>0.0030000000000000001</v>
      </c>
      <c r="AR221" s="25" t="s">
        <v>216</v>
      </c>
      <c r="AT221" s="25" t="s">
        <v>211</v>
      </c>
      <c r="AU221" s="25" t="s">
        <v>81</v>
      </c>
      <c r="AY221" s="25" t="s">
        <v>209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5" t="s">
        <v>79</v>
      </c>
      <c r="BK221" s="248">
        <f>ROUND(I221*H221,2)</f>
        <v>0</v>
      </c>
      <c r="BL221" s="25" t="s">
        <v>216</v>
      </c>
      <c r="BM221" s="25" t="s">
        <v>499</v>
      </c>
    </row>
    <row r="222" s="1" customFormat="1" ht="25.5" customHeight="1">
      <c r="B222" s="47"/>
      <c r="C222" s="237" t="s">
        <v>501</v>
      </c>
      <c r="D222" s="237" t="s">
        <v>211</v>
      </c>
      <c r="E222" s="238" t="s">
        <v>930</v>
      </c>
      <c r="F222" s="239" t="s">
        <v>931</v>
      </c>
      <c r="G222" s="240" t="s">
        <v>343</v>
      </c>
      <c r="H222" s="241">
        <v>5</v>
      </c>
      <c r="I222" s="242"/>
      <c r="J222" s="243">
        <f>ROUND(I222*H222,2)</f>
        <v>0</v>
      </c>
      <c r="K222" s="239" t="s">
        <v>215</v>
      </c>
      <c r="L222" s="73"/>
      <c r="M222" s="244" t="s">
        <v>21</v>
      </c>
      <c r="N222" s="245" t="s">
        <v>43</v>
      </c>
      <c r="O222" s="48"/>
      <c r="P222" s="246">
        <f>O222*H222</f>
        <v>0</v>
      </c>
      <c r="Q222" s="246">
        <v>0</v>
      </c>
      <c r="R222" s="246">
        <f>Q222*H222</f>
        <v>0</v>
      </c>
      <c r="S222" s="246">
        <v>0.001</v>
      </c>
      <c r="T222" s="247">
        <f>S222*H222</f>
        <v>0.0050000000000000001</v>
      </c>
      <c r="AR222" s="25" t="s">
        <v>216</v>
      </c>
      <c r="AT222" s="25" t="s">
        <v>211</v>
      </c>
      <c r="AU222" s="25" t="s">
        <v>81</v>
      </c>
      <c r="AY222" s="25" t="s">
        <v>209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79</v>
      </c>
      <c r="BK222" s="248">
        <f>ROUND(I222*H222,2)</f>
        <v>0</v>
      </c>
      <c r="BL222" s="25" t="s">
        <v>216</v>
      </c>
      <c r="BM222" s="25" t="s">
        <v>504</v>
      </c>
    </row>
    <row r="223" s="1" customFormat="1" ht="25.5" customHeight="1">
      <c r="B223" s="47"/>
      <c r="C223" s="237" t="s">
        <v>506</v>
      </c>
      <c r="D223" s="237" t="s">
        <v>211</v>
      </c>
      <c r="E223" s="238" t="s">
        <v>934</v>
      </c>
      <c r="F223" s="239" t="s">
        <v>935</v>
      </c>
      <c r="G223" s="240" t="s">
        <v>343</v>
      </c>
      <c r="H223" s="241">
        <v>1</v>
      </c>
      <c r="I223" s="242"/>
      <c r="J223" s="243">
        <f>ROUND(I223*H223,2)</f>
        <v>0</v>
      </c>
      <c r="K223" s="239" t="s">
        <v>215</v>
      </c>
      <c r="L223" s="73"/>
      <c r="M223" s="244" t="s">
        <v>21</v>
      </c>
      <c r="N223" s="245" t="s">
        <v>43</v>
      </c>
      <c r="O223" s="48"/>
      <c r="P223" s="246">
        <f>O223*H223</f>
        <v>0</v>
      </c>
      <c r="Q223" s="246">
        <v>0</v>
      </c>
      <c r="R223" s="246">
        <f>Q223*H223</f>
        <v>0</v>
      </c>
      <c r="S223" s="246">
        <v>0.002</v>
      </c>
      <c r="T223" s="247">
        <f>S223*H223</f>
        <v>0.002</v>
      </c>
      <c r="AR223" s="25" t="s">
        <v>216</v>
      </c>
      <c r="AT223" s="25" t="s">
        <v>211</v>
      </c>
      <c r="AU223" s="25" t="s">
        <v>81</v>
      </c>
      <c r="AY223" s="25" t="s">
        <v>209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25" t="s">
        <v>79</v>
      </c>
      <c r="BK223" s="248">
        <f>ROUND(I223*H223,2)</f>
        <v>0</v>
      </c>
      <c r="BL223" s="25" t="s">
        <v>216</v>
      </c>
      <c r="BM223" s="25" t="s">
        <v>509</v>
      </c>
    </row>
    <row r="224" s="1" customFormat="1" ht="25.5" customHeight="1">
      <c r="B224" s="47"/>
      <c r="C224" s="237" t="s">
        <v>344</v>
      </c>
      <c r="D224" s="237" t="s">
        <v>211</v>
      </c>
      <c r="E224" s="238" t="s">
        <v>939</v>
      </c>
      <c r="F224" s="239" t="s">
        <v>940</v>
      </c>
      <c r="G224" s="240" t="s">
        <v>343</v>
      </c>
      <c r="H224" s="241">
        <v>1</v>
      </c>
      <c r="I224" s="242"/>
      <c r="J224" s="243">
        <f>ROUND(I224*H224,2)</f>
        <v>0</v>
      </c>
      <c r="K224" s="239" t="s">
        <v>215</v>
      </c>
      <c r="L224" s="73"/>
      <c r="M224" s="244" t="s">
        <v>21</v>
      </c>
      <c r="N224" s="245" t="s">
        <v>43</v>
      </c>
      <c r="O224" s="48"/>
      <c r="P224" s="246">
        <f>O224*H224</f>
        <v>0</v>
      </c>
      <c r="Q224" s="246">
        <v>0</v>
      </c>
      <c r="R224" s="246">
        <f>Q224*H224</f>
        <v>0</v>
      </c>
      <c r="S224" s="246">
        <v>0.0040000000000000001</v>
      </c>
      <c r="T224" s="247">
        <f>S224*H224</f>
        <v>0.0040000000000000001</v>
      </c>
      <c r="AR224" s="25" t="s">
        <v>216</v>
      </c>
      <c r="AT224" s="25" t="s">
        <v>211</v>
      </c>
      <c r="AU224" s="25" t="s">
        <v>81</v>
      </c>
      <c r="AY224" s="25" t="s">
        <v>209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5" t="s">
        <v>79</v>
      </c>
      <c r="BK224" s="248">
        <f>ROUND(I224*H224,2)</f>
        <v>0</v>
      </c>
      <c r="BL224" s="25" t="s">
        <v>216</v>
      </c>
      <c r="BM224" s="25" t="s">
        <v>513</v>
      </c>
    </row>
    <row r="225" s="1" customFormat="1" ht="25.5" customHeight="1">
      <c r="B225" s="47"/>
      <c r="C225" s="237" t="s">
        <v>514</v>
      </c>
      <c r="D225" s="237" t="s">
        <v>211</v>
      </c>
      <c r="E225" s="238" t="s">
        <v>943</v>
      </c>
      <c r="F225" s="239" t="s">
        <v>944</v>
      </c>
      <c r="G225" s="240" t="s">
        <v>343</v>
      </c>
      <c r="H225" s="241">
        <v>1</v>
      </c>
      <c r="I225" s="242"/>
      <c r="J225" s="243">
        <f>ROUND(I225*H225,2)</f>
        <v>0</v>
      </c>
      <c r="K225" s="239" t="s">
        <v>215</v>
      </c>
      <c r="L225" s="73"/>
      <c r="M225" s="244" t="s">
        <v>21</v>
      </c>
      <c r="N225" s="245" t="s">
        <v>43</v>
      </c>
      <c r="O225" s="48"/>
      <c r="P225" s="246">
        <f>O225*H225</f>
        <v>0</v>
      </c>
      <c r="Q225" s="246">
        <v>0</v>
      </c>
      <c r="R225" s="246">
        <f>Q225*H225</f>
        <v>0</v>
      </c>
      <c r="S225" s="246">
        <v>0.0080000000000000002</v>
      </c>
      <c r="T225" s="247">
        <f>S225*H225</f>
        <v>0.0080000000000000002</v>
      </c>
      <c r="AR225" s="25" t="s">
        <v>216</v>
      </c>
      <c r="AT225" s="25" t="s">
        <v>211</v>
      </c>
      <c r="AU225" s="25" t="s">
        <v>81</v>
      </c>
      <c r="AY225" s="25" t="s">
        <v>209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25" t="s">
        <v>79</v>
      </c>
      <c r="BK225" s="248">
        <f>ROUND(I225*H225,2)</f>
        <v>0</v>
      </c>
      <c r="BL225" s="25" t="s">
        <v>216</v>
      </c>
      <c r="BM225" s="25" t="s">
        <v>517</v>
      </c>
    </row>
    <row r="226" s="1" customFormat="1" ht="25.5" customHeight="1">
      <c r="B226" s="47"/>
      <c r="C226" s="237" t="s">
        <v>349</v>
      </c>
      <c r="D226" s="237" t="s">
        <v>211</v>
      </c>
      <c r="E226" s="238" t="s">
        <v>948</v>
      </c>
      <c r="F226" s="239" t="s">
        <v>949</v>
      </c>
      <c r="G226" s="240" t="s">
        <v>343</v>
      </c>
      <c r="H226" s="241">
        <v>1</v>
      </c>
      <c r="I226" s="242"/>
      <c r="J226" s="243">
        <f>ROUND(I226*H226,2)</f>
        <v>0</v>
      </c>
      <c r="K226" s="239" t="s">
        <v>215</v>
      </c>
      <c r="L226" s="73"/>
      <c r="M226" s="244" t="s">
        <v>21</v>
      </c>
      <c r="N226" s="245" t="s">
        <v>43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0.012</v>
      </c>
      <c r="T226" s="247">
        <f>S226*H226</f>
        <v>0.012</v>
      </c>
      <c r="AR226" s="25" t="s">
        <v>216</v>
      </c>
      <c r="AT226" s="25" t="s">
        <v>211</v>
      </c>
      <c r="AU226" s="25" t="s">
        <v>81</v>
      </c>
      <c r="AY226" s="25" t="s">
        <v>209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79</v>
      </c>
      <c r="BK226" s="248">
        <f>ROUND(I226*H226,2)</f>
        <v>0</v>
      </c>
      <c r="BL226" s="25" t="s">
        <v>216</v>
      </c>
      <c r="BM226" s="25" t="s">
        <v>521</v>
      </c>
    </row>
    <row r="227" s="1" customFormat="1" ht="25.5" customHeight="1">
      <c r="B227" s="47"/>
      <c r="C227" s="237" t="s">
        <v>523</v>
      </c>
      <c r="D227" s="237" t="s">
        <v>211</v>
      </c>
      <c r="E227" s="238" t="s">
        <v>956</v>
      </c>
      <c r="F227" s="239" t="s">
        <v>957</v>
      </c>
      <c r="G227" s="240" t="s">
        <v>343</v>
      </c>
      <c r="H227" s="241">
        <v>3</v>
      </c>
      <c r="I227" s="242"/>
      <c r="J227" s="243">
        <f>ROUND(I227*H227,2)</f>
        <v>0</v>
      </c>
      <c r="K227" s="239" t="s">
        <v>215</v>
      </c>
      <c r="L227" s="73"/>
      <c r="M227" s="244" t="s">
        <v>21</v>
      </c>
      <c r="N227" s="245" t="s">
        <v>43</v>
      </c>
      <c r="O227" s="48"/>
      <c r="P227" s="246">
        <f>O227*H227</f>
        <v>0</v>
      </c>
      <c r="Q227" s="246">
        <v>0</v>
      </c>
      <c r="R227" s="246">
        <f>Q227*H227</f>
        <v>0</v>
      </c>
      <c r="S227" s="246">
        <v>0.025000000000000001</v>
      </c>
      <c r="T227" s="247">
        <f>S227*H227</f>
        <v>0.075000000000000011</v>
      </c>
      <c r="AR227" s="25" t="s">
        <v>216</v>
      </c>
      <c r="AT227" s="25" t="s">
        <v>211</v>
      </c>
      <c r="AU227" s="25" t="s">
        <v>81</v>
      </c>
      <c r="AY227" s="25" t="s">
        <v>209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25" t="s">
        <v>79</v>
      </c>
      <c r="BK227" s="248">
        <f>ROUND(I227*H227,2)</f>
        <v>0</v>
      </c>
      <c r="BL227" s="25" t="s">
        <v>216</v>
      </c>
      <c r="BM227" s="25" t="s">
        <v>528</v>
      </c>
    </row>
    <row r="228" s="1" customFormat="1" ht="25.5" customHeight="1">
      <c r="B228" s="47"/>
      <c r="C228" s="237" t="s">
        <v>354</v>
      </c>
      <c r="D228" s="237" t="s">
        <v>211</v>
      </c>
      <c r="E228" s="238" t="s">
        <v>960</v>
      </c>
      <c r="F228" s="239" t="s">
        <v>961</v>
      </c>
      <c r="G228" s="240" t="s">
        <v>343</v>
      </c>
      <c r="H228" s="241">
        <v>4</v>
      </c>
      <c r="I228" s="242"/>
      <c r="J228" s="243">
        <f>ROUND(I228*H228,2)</f>
        <v>0</v>
      </c>
      <c r="K228" s="239" t="s">
        <v>215</v>
      </c>
      <c r="L228" s="73"/>
      <c r="M228" s="244" t="s">
        <v>21</v>
      </c>
      <c r="N228" s="245" t="s">
        <v>43</v>
      </c>
      <c r="O228" s="48"/>
      <c r="P228" s="246">
        <f>O228*H228</f>
        <v>0</v>
      </c>
      <c r="Q228" s="246">
        <v>0</v>
      </c>
      <c r="R228" s="246">
        <f>Q228*H228</f>
        <v>0</v>
      </c>
      <c r="S228" s="246">
        <v>0.154</v>
      </c>
      <c r="T228" s="247">
        <f>S228*H228</f>
        <v>0.61599999999999999</v>
      </c>
      <c r="AR228" s="25" t="s">
        <v>216</v>
      </c>
      <c r="AT228" s="25" t="s">
        <v>211</v>
      </c>
      <c r="AU228" s="25" t="s">
        <v>81</v>
      </c>
      <c r="AY228" s="25" t="s">
        <v>209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79</v>
      </c>
      <c r="BK228" s="248">
        <f>ROUND(I228*H228,2)</f>
        <v>0</v>
      </c>
      <c r="BL228" s="25" t="s">
        <v>216</v>
      </c>
      <c r="BM228" s="25" t="s">
        <v>533</v>
      </c>
    </row>
    <row r="229" s="1" customFormat="1" ht="16.5" customHeight="1">
      <c r="B229" s="47"/>
      <c r="C229" s="237" t="s">
        <v>530</v>
      </c>
      <c r="D229" s="237" t="s">
        <v>211</v>
      </c>
      <c r="E229" s="238" t="s">
        <v>965</v>
      </c>
      <c r="F229" s="239" t="s">
        <v>966</v>
      </c>
      <c r="G229" s="240" t="s">
        <v>390</v>
      </c>
      <c r="H229" s="241">
        <v>11</v>
      </c>
      <c r="I229" s="242"/>
      <c r="J229" s="243">
        <f>ROUND(I229*H229,2)</f>
        <v>0</v>
      </c>
      <c r="K229" s="239" t="s">
        <v>215</v>
      </c>
      <c r="L229" s="73"/>
      <c r="M229" s="244" t="s">
        <v>21</v>
      </c>
      <c r="N229" s="245" t="s">
        <v>43</v>
      </c>
      <c r="O229" s="48"/>
      <c r="P229" s="246">
        <f>O229*H229</f>
        <v>0</v>
      </c>
      <c r="Q229" s="246">
        <v>0</v>
      </c>
      <c r="R229" s="246">
        <f>Q229*H229</f>
        <v>0</v>
      </c>
      <c r="S229" s="246">
        <v>0.081000000000000003</v>
      </c>
      <c r="T229" s="247">
        <f>S229*H229</f>
        <v>0.89100000000000001</v>
      </c>
      <c r="AR229" s="25" t="s">
        <v>216</v>
      </c>
      <c r="AT229" s="25" t="s">
        <v>211</v>
      </c>
      <c r="AU229" s="25" t="s">
        <v>81</v>
      </c>
      <c r="AY229" s="25" t="s">
        <v>209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5" t="s">
        <v>79</v>
      </c>
      <c r="BK229" s="248">
        <f>ROUND(I229*H229,2)</f>
        <v>0</v>
      </c>
      <c r="BL229" s="25" t="s">
        <v>216</v>
      </c>
      <c r="BM229" s="25" t="s">
        <v>537</v>
      </c>
    </row>
    <row r="230" s="1" customFormat="1" ht="25.5" customHeight="1">
      <c r="B230" s="47"/>
      <c r="C230" s="237" t="s">
        <v>358</v>
      </c>
      <c r="D230" s="237" t="s">
        <v>211</v>
      </c>
      <c r="E230" s="238" t="s">
        <v>975</v>
      </c>
      <c r="F230" s="239" t="s">
        <v>976</v>
      </c>
      <c r="G230" s="240" t="s">
        <v>268</v>
      </c>
      <c r="H230" s="241">
        <v>78.25</v>
      </c>
      <c r="I230" s="242"/>
      <c r="J230" s="243">
        <f>ROUND(I230*H230,2)</f>
        <v>0</v>
      </c>
      <c r="K230" s="239" t="s">
        <v>215</v>
      </c>
      <c r="L230" s="73"/>
      <c r="M230" s="244" t="s">
        <v>21</v>
      </c>
      <c r="N230" s="245" t="s">
        <v>43</v>
      </c>
      <c r="O230" s="48"/>
      <c r="P230" s="246">
        <f>O230*H230</f>
        <v>0</v>
      </c>
      <c r="Q230" s="246">
        <v>0</v>
      </c>
      <c r="R230" s="246">
        <f>Q230*H230</f>
        <v>0</v>
      </c>
      <c r="S230" s="246">
        <v>0.02</v>
      </c>
      <c r="T230" s="247">
        <f>S230*H230</f>
        <v>1.565</v>
      </c>
      <c r="AR230" s="25" t="s">
        <v>216</v>
      </c>
      <c r="AT230" s="25" t="s">
        <v>211</v>
      </c>
      <c r="AU230" s="25" t="s">
        <v>81</v>
      </c>
      <c r="AY230" s="25" t="s">
        <v>209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25" t="s">
        <v>79</v>
      </c>
      <c r="BK230" s="248">
        <f>ROUND(I230*H230,2)</f>
        <v>0</v>
      </c>
      <c r="BL230" s="25" t="s">
        <v>216</v>
      </c>
      <c r="BM230" s="25" t="s">
        <v>542</v>
      </c>
    </row>
    <row r="231" s="1" customFormat="1" ht="25.5" customHeight="1">
      <c r="B231" s="47"/>
      <c r="C231" s="237" t="s">
        <v>539</v>
      </c>
      <c r="D231" s="237" t="s">
        <v>211</v>
      </c>
      <c r="E231" s="238" t="s">
        <v>987</v>
      </c>
      <c r="F231" s="239" t="s">
        <v>988</v>
      </c>
      <c r="G231" s="240" t="s">
        <v>268</v>
      </c>
      <c r="H231" s="241">
        <v>156.756</v>
      </c>
      <c r="I231" s="242"/>
      <c r="J231" s="243">
        <f>ROUND(I231*H231,2)</f>
        <v>0</v>
      </c>
      <c r="K231" s="239" t="s">
        <v>215</v>
      </c>
      <c r="L231" s="73"/>
      <c r="M231" s="244" t="s">
        <v>21</v>
      </c>
      <c r="N231" s="245" t="s">
        <v>43</v>
      </c>
      <c r="O231" s="48"/>
      <c r="P231" s="246">
        <f>O231*H231</f>
        <v>0</v>
      </c>
      <c r="Q231" s="246">
        <v>0</v>
      </c>
      <c r="R231" s="246">
        <f>Q231*H231</f>
        <v>0</v>
      </c>
      <c r="S231" s="246">
        <v>0.02</v>
      </c>
      <c r="T231" s="247">
        <f>S231*H231</f>
        <v>3.1351200000000001</v>
      </c>
      <c r="AR231" s="25" t="s">
        <v>216</v>
      </c>
      <c r="AT231" s="25" t="s">
        <v>211</v>
      </c>
      <c r="AU231" s="25" t="s">
        <v>81</v>
      </c>
      <c r="AY231" s="25" t="s">
        <v>209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5" t="s">
        <v>79</v>
      </c>
      <c r="BK231" s="248">
        <f>ROUND(I231*H231,2)</f>
        <v>0</v>
      </c>
      <c r="BL231" s="25" t="s">
        <v>216</v>
      </c>
      <c r="BM231" s="25" t="s">
        <v>546</v>
      </c>
    </row>
    <row r="232" s="12" customFormat="1">
      <c r="B232" s="249"/>
      <c r="C232" s="250"/>
      <c r="D232" s="251" t="s">
        <v>217</v>
      </c>
      <c r="E232" s="252" t="s">
        <v>21</v>
      </c>
      <c r="F232" s="253" t="s">
        <v>2656</v>
      </c>
      <c r="G232" s="250"/>
      <c r="H232" s="254">
        <v>156.756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217</v>
      </c>
      <c r="AU232" s="260" t="s">
        <v>81</v>
      </c>
      <c r="AV232" s="12" t="s">
        <v>81</v>
      </c>
      <c r="AW232" s="12" t="s">
        <v>35</v>
      </c>
      <c r="AX232" s="12" t="s">
        <v>72</v>
      </c>
      <c r="AY232" s="260" t="s">
        <v>209</v>
      </c>
    </row>
    <row r="233" s="13" customFormat="1">
      <c r="B233" s="261"/>
      <c r="C233" s="262"/>
      <c r="D233" s="251" t="s">
        <v>217</v>
      </c>
      <c r="E233" s="263" t="s">
        <v>21</v>
      </c>
      <c r="F233" s="264" t="s">
        <v>2634</v>
      </c>
      <c r="G233" s="262"/>
      <c r="H233" s="263" t="s">
        <v>21</v>
      </c>
      <c r="I233" s="265"/>
      <c r="J233" s="262"/>
      <c r="K233" s="262"/>
      <c r="L233" s="266"/>
      <c r="M233" s="267"/>
      <c r="N233" s="268"/>
      <c r="O233" s="268"/>
      <c r="P233" s="268"/>
      <c r="Q233" s="268"/>
      <c r="R233" s="268"/>
      <c r="S233" s="268"/>
      <c r="T233" s="269"/>
      <c r="AT233" s="270" t="s">
        <v>217</v>
      </c>
      <c r="AU233" s="270" t="s">
        <v>81</v>
      </c>
      <c r="AV233" s="13" t="s">
        <v>79</v>
      </c>
      <c r="AW233" s="13" t="s">
        <v>35</v>
      </c>
      <c r="AX233" s="13" t="s">
        <v>72</v>
      </c>
      <c r="AY233" s="270" t="s">
        <v>209</v>
      </c>
    </row>
    <row r="234" s="14" customFormat="1">
      <c r="B234" s="271"/>
      <c r="C234" s="272"/>
      <c r="D234" s="251" t="s">
        <v>217</v>
      </c>
      <c r="E234" s="273" t="s">
        <v>21</v>
      </c>
      <c r="F234" s="274" t="s">
        <v>220</v>
      </c>
      <c r="G234" s="272"/>
      <c r="H234" s="275">
        <v>156.756</v>
      </c>
      <c r="I234" s="276"/>
      <c r="J234" s="272"/>
      <c r="K234" s="272"/>
      <c r="L234" s="277"/>
      <c r="M234" s="278"/>
      <c r="N234" s="279"/>
      <c r="O234" s="279"/>
      <c r="P234" s="279"/>
      <c r="Q234" s="279"/>
      <c r="R234" s="279"/>
      <c r="S234" s="279"/>
      <c r="T234" s="280"/>
      <c r="AT234" s="281" t="s">
        <v>217</v>
      </c>
      <c r="AU234" s="281" t="s">
        <v>81</v>
      </c>
      <c r="AV234" s="14" t="s">
        <v>216</v>
      </c>
      <c r="AW234" s="14" t="s">
        <v>35</v>
      </c>
      <c r="AX234" s="14" t="s">
        <v>79</v>
      </c>
      <c r="AY234" s="281" t="s">
        <v>209</v>
      </c>
    </row>
    <row r="235" s="1" customFormat="1" ht="25.5" customHeight="1">
      <c r="B235" s="47"/>
      <c r="C235" s="237" t="s">
        <v>364</v>
      </c>
      <c r="D235" s="237" t="s">
        <v>211</v>
      </c>
      <c r="E235" s="238" t="s">
        <v>995</v>
      </c>
      <c r="F235" s="239" t="s">
        <v>996</v>
      </c>
      <c r="G235" s="240" t="s">
        <v>390</v>
      </c>
      <c r="H235" s="241">
        <v>8</v>
      </c>
      <c r="I235" s="242"/>
      <c r="J235" s="243">
        <f>ROUND(I235*H235,2)</f>
        <v>0</v>
      </c>
      <c r="K235" s="239" t="s">
        <v>215</v>
      </c>
      <c r="L235" s="73"/>
      <c r="M235" s="244" t="s">
        <v>21</v>
      </c>
      <c r="N235" s="245" t="s">
        <v>43</v>
      </c>
      <c r="O235" s="48"/>
      <c r="P235" s="246">
        <f>O235*H235</f>
        <v>0</v>
      </c>
      <c r="Q235" s="246">
        <v>0.01804</v>
      </c>
      <c r="R235" s="246">
        <f>Q235*H235</f>
        <v>0.14432</v>
      </c>
      <c r="S235" s="246">
        <v>0</v>
      </c>
      <c r="T235" s="247">
        <f>S235*H235</f>
        <v>0</v>
      </c>
      <c r="AR235" s="25" t="s">
        <v>216</v>
      </c>
      <c r="AT235" s="25" t="s">
        <v>211</v>
      </c>
      <c r="AU235" s="25" t="s">
        <v>81</v>
      </c>
      <c r="AY235" s="25" t="s">
        <v>209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25" t="s">
        <v>79</v>
      </c>
      <c r="BK235" s="248">
        <f>ROUND(I235*H235,2)</f>
        <v>0</v>
      </c>
      <c r="BL235" s="25" t="s">
        <v>216</v>
      </c>
      <c r="BM235" s="25" t="s">
        <v>576</v>
      </c>
    </row>
    <row r="236" s="11" customFormat="1" ht="29.88" customHeight="1">
      <c r="B236" s="221"/>
      <c r="C236" s="222"/>
      <c r="D236" s="223" t="s">
        <v>71</v>
      </c>
      <c r="E236" s="235" t="s">
        <v>998</v>
      </c>
      <c r="F236" s="235" t="s">
        <v>999</v>
      </c>
      <c r="G236" s="222"/>
      <c r="H236" s="222"/>
      <c r="I236" s="225"/>
      <c r="J236" s="236">
        <f>BK236</f>
        <v>0</v>
      </c>
      <c r="K236" s="222"/>
      <c r="L236" s="227"/>
      <c r="M236" s="228"/>
      <c r="N236" s="229"/>
      <c r="O236" s="229"/>
      <c r="P236" s="230">
        <f>SUM(P237:P243)</f>
        <v>0</v>
      </c>
      <c r="Q236" s="229"/>
      <c r="R236" s="230">
        <f>SUM(R237:R243)</f>
        <v>0</v>
      </c>
      <c r="S236" s="229"/>
      <c r="T236" s="231">
        <f>SUM(T237:T243)</f>
        <v>0</v>
      </c>
      <c r="AR236" s="232" t="s">
        <v>79</v>
      </c>
      <c r="AT236" s="233" t="s">
        <v>71</v>
      </c>
      <c r="AU236" s="233" t="s">
        <v>79</v>
      </c>
      <c r="AY236" s="232" t="s">
        <v>209</v>
      </c>
      <c r="BK236" s="234">
        <f>SUM(BK237:BK243)</f>
        <v>0</v>
      </c>
    </row>
    <row r="237" s="1" customFormat="1" ht="25.5" customHeight="1">
      <c r="B237" s="47"/>
      <c r="C237" s="237" t="s">
        <v>550</v>
      </c>
      <c r="D237" s="237" t="s">
        <v>211</v>
      </c>
      <c r="E237" s="238" t="s">
        <v>1001</v>
      </c>
      <c r="F237" s="239" t="s">
        <v>1002</v>
      </c>
      <c r="G237" s="240" t="s">
        <v>299</v>
      </c>
      <c r="H237" s="241">
        <v>37.811</v>
      </c>
      <c r="I237" s="242"/>
      <c r="J237" s="243">
        <f>ROUND(I237*H237,2)</f>
        <v>0</v>
      </c>
      <c r="K237" s="239" t="s">
        <v>215</v>
      </c>
      <c r="L237" s="73"/>
      <c r="M237" s="244" t="s">
        <v>21</v>
      </c>
      <c r="N237" s="245" t="s">
        <v>43</v>
      </c>
      <c r="O237" s="48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5" t="s">
        <v>216</v>
      </c>
      <c r="AT237" s="25" t="s">
        <v>211</v>
      </c>
      <c r="AU237" s="25" t="s">
        <v>81</v>
      </c>
      <c r="AY237" s="25" t="s">
        <v>209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5" t="s">
        <v>79</v>
      </c>
      <c r="BK237" s="248">
        <f>ROUND(I237*H237,2)</f>
        <v>0</v>
      </c>
      <c r="BL237" s="25" t="s">
        <v>216</v>
      </c>
      <c r="BM237" s="25" t="s">
        <v>553</v>
      </c>
    </row>
    <row r="238" s="1" customFormat="1" ht="16.5" customHeight="1">
      <c r="B238" s="47"/>
      <c r="C238" s="237" t="s">
        <v>369</v>
      </c>
      <c r="D238" s="237" t="s">
        <v>211</v>
      </c>
      <c r="E238" s="238" t="s">
        <v>2681</v>
      </c>
      <c r="F238" s="239" t="s">
        <v>2682</v>
      </c>
      <c r="G238" s="240" t="s">
        <v>299</v>
      </c>
      <c r="H238" s="241">
        <v>37.811</v>
      </c>
      <c r="I238" s="242"/>
      <c r="J238" s="243">
        <f>ROUND(I238*H238,2)</f>
        <v>0</v>
      </c>
      <c r="K238" s="239" t="s">
        <v>21</v>
      </c>
      <c r="L238" s="73"/>
      <c r="M238" s="244" t="s">
        <v>21</v>
      </c>
      <c r="N238" s="245" t="s">
        <v>43</v>
      </c>
      <c r="O238" s="48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5" t="s">
        <v>216</v>
      </c>
      <c r="AT238" s="25" t="s">
        <v>211</v>
      </c>
      <c r="AU238" s="25" t="s">
        <v>81</v>
      </c>
      <c r="AY238" s="25" t="s">
        <v>209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79</v>
      </c>
      <c r="BK238" s="248">
        <f>ROUND(I238*H238,2)</f>
        <v>0</v>
      </c>
      <c r="BL238" s="25" t="s">
        <v>216</v>
      </c>
      <c r="BM238" s="25" t="s">
        <v>2683</v>
      </c>
    </row>
    <row r="239" s="12" customFormat="1">
      <c r="B239" s="249"/>
      <c r="C239" s="250"/>
      <c r="D239" s="251" t="s">
        <v>217</v>
      </c>
      <c r="E239" s="252" t="s">
        <v>21</v>
      </c>
      <c r="F239" s="253" t="s">
        <v>2684</v>
      </c>
      <c r="G239" s="250"/>
      <c r="H239" s="254">
        <v>37.811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AT239" s="260" t="s">
        <v>217</v>
      </c>
      <c r="AU239" s="260" t="s">
        <v>81</v>
      </c>
      <c r="AV239" s="12" t="s">
        <v>81</v>
      </c>
      <c r="AW239" s="12" t="s">
        <v>35</v>
      </c>
      <c r="AX239" s="12" t="s">
        <v>72</v>
      </c>
      <c r="AY239" s="260" t="s">
        <v>209</v>
      </c>
    </row>
    <row r="240" s="14" customFormat="1">
      <c r="B240" s="271"/>
      <c r="C240" s="272"/>
      <c r="D240" s="251" t="s">
        <v>217</v>
      </c>
      <c r="E240" s="273" t="s">
        <v>21</v>
      </c>
      <c r="F240" s="274" t="s">
        <v>220</v>
      </c>
      <c r="G240" s="272"/>
      <c r="H240" s="275">
        <v>37.811</v>
      </c>
      <c r="I240" s="276"/>
      <c r="J240" s="272"/>
      <c r="K240" s="272"/>
      <c r="L240" s="277"/>
      <c r="M240" s="278"/>
      <c r="N240" s="279"/>
      <c r="O240" s="279"/>
      <c r="P240" s="279"/>
      <c r="Q240" s="279"/>
      <c r="R240" s="279"/>
      <c r="S240" s="279"/>
      <c r="T240" s="280"/>
      <c r="AT240" s="281" t="s">
        <v>217</v>
      </c>
      <c r="AU240" s="281" t="s">
        <v>81</v>
      </c>
      <c r="AV240" s="14" t="s">
        <v>216</v>
      </c>
      <c r="AW240" s="14" t="s">
        <v>35</v>
      </c>
      <c r="AX240" s="14" t="s">
        <v>79</v>
      </c>
      <c r="AY240" s="281" t="s">
        <v>209</v>
      </c>
    </row>
    <row r="241" s="1" customFormat="1" ht="25.5" customHeight="1">
      <c r="B241" s="47"/>
      <c r="C241" s="237" t="s">
        <v>560</v>
      </c>
      <c r="D241" s="237" t="s">
        <v>211</v>
      </c>
      <c r="E241" s="238" t="s">
        <v>1004</v>
      </c>
      <c r="F241" s="239" t="s">
        <v>1005</v>
      </c>
      <c r="G241" s="240" t="s">
        <v>299</v>
      </c>
      <c r="H241" s="241">
        <v>37.811</v>
      </c>
      <c r="I241" s="242"/>
      <c r="J241" s="243">
        <f>ROUND(I241*H241,2)</f>
        <v>0</v>
      </c>
      <c r="K241" s="239" t="s">
        <v>215</v>
      </c>
      <c r="L241" s="73"/>
      <c r="M241" s="244" t="s">
        <v>21</v>
      </c>
      <c r="N241" s="245" t="s">
        <v>43</v>
      </c>
      <c r="O241" s="48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5" t="s">
        <v>216</v>
      </c>
      <c r="AT241" s="25" t="s">
        <v>211</v>
      </c>
      <c r="AU241" s="25" t="s">
        <v>81</v>
      </c>
      <c r="AY241" s="25" t="s">
        <v>209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25" t="s">
        <v>79</v>
      </c>
      <c r="BK241" s="248">
        <f>ROUND(I241*H241,2)</f>
        <v>0</v>
      </c>
      <c r="BL241" s="25" t="s">
        <v>216</v>
      </c>
      <c r="BM241" s="25" t="s">
        <v>563</v>
      </c>
    </row>
    <row r="242" s="1" customFormat="1" ht="25.5" customHeight="1">
      <c r="B242" s="47"/>
      <c r="C242" s="237" t="s">
        <v>374</v>
      </c>
      <c r="D242" s="237" t="s">
        <v>211</v>
      </c>
      <c r="E242" s="238" t="s">
        <v>1008</v>
      </c>
      <c r="F242" s="239" t="s">
        <v>1009</v>
      </c>
      <c r="G242" s="240" t="s">
        <v>299</v>
      </c>
      <c r="H242" s="241">
        <v>378.11000000000001</v>
      </c>
      <c r="I242" s="242"/>
      <c r="J242" s="243">
        <f>ROUND(I242*H242,2)</f>
        <v>0</v>
      </c>
      <c r="K242" s="239" t="s">
        <v>215</v>
      </c>
      <c r="L242" s="73"/>
      <c r="M242" s="244" t="s">
        <v>21</v>
      </c>
      <c r="N242" s="245" t="s">
        <v>43</v>
      </c>
      <c r="O242" s="48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AR242" s="25" t="s">
        <v>216</v>
      </c>
      <c r="AT242" s="25" t="s">
        <v>211</v>
      </c>
      <c r="AU242" s="25" t="s">
        <v>81</v>
      </c>
      <c r="AY242" s="25" t="s">
        <v>209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79</v>
      </c>
      <c r="BK242" s="248">
        <f>ROUND(I242*H242,2)</f>
        <v>0</v>
      </c>
      <c r="BL242" s="25" t="s">
        <v>216</v>
      </c>
      <c r="BM242" s="25" t="s">
        <v>567</v>
      </c>
    </row>
    <row r="243" s="12" customFormat="1">
      <c r="B243" s="249"/>
      <c r="C243" s="250"/>
      <c r="D243" s="251" t="s">
        <v>217</v>
      </c>
      <c r="E243" s="250"/>
      <c r="F243" s="253" t="s">
        <v>2685</v>
      </c>
      <c r="G243" s="250"/>
      <c r="H243" s="254">
        <v>378.11000000000001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AT243" s="260" t="s">
        <v>217</v>
      </c>
      <c r="AU243" s="260" t="s">
        <v>81</v>
      </c>
      <c r="AV243" s="12" t="s">
        <v>81</v>
      </c>
      <c r="AW243" s="12" t="s">
        <v>6</v>
      </c>
      <c r="AX243" s="12" t="s">
        <v>79</v>
      </c>
      <c r="AY243" s="260" t="s">
        <v>209</v>
      </c>
    </row>
    <row r="244" s="11" customFormat="1" ht="29.88" customHeight="1">
      <c r="B244" s="221"/>
      <c r="C244" s="222"/>
      <c r="D244" s="223" t="s">
        <v>71</v>
      </c>
      <c r="E244" s="235" t="s">
        <v>1015</v>
      </c>
      <c r="F244" s="235" t="s">
        <v>1016</v>
      </c>
      <c r="G244" s="222"/>
      <c r="H244" s="222"/>
      <c r="I244" s="225"/>
      <c r="J244" s="236">
        <f>BK244</f>
        <v>0</v>
      </c>
      <c r="K244" s="222"/>
      <c r="L244" s="227"/>
      <c r="M244" s="228"/>
      <c r="N244" s="229"/>
      <c r="O244" s="229"/>
      <c r="P244" s="230">
        <f>SUM(P245:P247)</f>
        <v>0</v>
      </c>
      <c r="Q244" s="229"/>
      <c r="R244" s="230">
        <f>SUM(R245:R247)</f>
        <v>0</v>
      </c>
      <c r="S244" s="229"/>
      <c r="T244" s="231">
        <f>SUM(T245:T247)</f>
        <v>0</v>
      </c>
      <c r="AR244" s="232" t="s">
        <v>79</v>
      </c>
      <c r="AT244" s="233" t="s">
        <v>71</v>
      </c>
      <c r="AU244" s="233" t="s">
        <v>79</v>
      </c>
      <c r="AY244" s="232" t="s">
        <v>209</v>
      </c>
      <c r="BK244" s="234">
        <f>SUM(BK245:BK247)</f>
        <v>0</v>
      </c>
    </row>
    <row r="245" s="1" customFormat="1" ht="16.5" customHeight="1">
      <c r="B245" s="47"/>
      <c r="C245" s="237" t="s">
        <v>569</v>
      </c>
      <c r="D245" s="237" t="s">
        <v>211</v>
      </c>
      <c r="E245" s="238" t="s">
        <v>1018</v>
      </c>
      <c r="F245" s="239" t="s">
        <v>1019</v>
      </c>
      <c r="G245" s="240" t="s">
        <v>299</v>
      </c>
      <c r="H245" s="241">
        <v>36.281999999999996</v>
      </c>
      <c r="I245" s="242"/>
      <c r="J245" s="243">
        <f>ROUND(I245*H245,2)</f>
        <v>0</v>
      </c>
      <c r="K245" s="239" t="s">
        <v>215</v>
      </c>
      <c r="L245" s="73"/>
      <c r="M245" s="244" t="s">
        <v>21</v>
      </c>
      <c r="N245" s="245" t="s">
        <v>43</v>
      </c>
      <c r="O245" s="48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AR245" s="25" t="s">
        <v>216</v>
      </c>
      <c r="AT245" s="25" t="s">
        <v>211</v>
      </c>
      <c r="AU245" s="25" t="s">
        <v>81</v>
      </c>
      <c r="AY245" s="25" t="s">
        <v>209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25" t="s">
        <v>79</v>
      </c>
      <c r="BK245" s="248">
        <f>ROUND(I245*H245,2)</f>
        <v>0</v>
      </c>
      <c r="BL245" s="25" t="s">
        <v>216</v>
      </c>
      <c r="BM245" s="25" t="s">
        <v>590</v>
      </c>
    </row>
    <row r="246" s="12" customFormat="1">
      <c r="B246" s="249"/>
      <c r="C246" s="250"/>
      <c r="D246" s="251" t="s">
        <v>217</v>
      </c>
      <c r="E246" s="252" t="s">
        <v>21</v>
      </c>
      <c r="F246" s="253" t="s">
        <v>2686</v>
      </c>
      <c r="G246" s="250"/>
      <c r="H246" s="254">
        <v>36.281999999999996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217</v>
      </c>
      <c r="AU246" s="260" t="s">
        <v>81</v>
      </c>
      <c r="AV246" s="12" t="s">
        <v>81</v>
      </c>
      <c r="AW246" s="12" t="s">
        <v>35</v>
      </c>
      <c r="AX246" s="12" t="s">
        <v>72</v>
      </c>
      <c r="AY246" s="260" t="s">
        <v>209</v>
      </c>
    </row>
    <row r="247" s="14" customFormat="1">
      <c r="B247" s="271"/>
      <c r="C247" s="272"/>
      <c r="D247" s="251" t="s">
        <v>217</v>
      </c>
      <c r="E247" s="273" t="s">
        <v>21</v>
      </c>
      <c r="F247" s="274" t="s">
        <v>220</v>
      </c>
      <c r="G247" s="272"/>
      <c r="H247" s="275">
        <v>36.281999999999996</v>
      </c>
      <c r="I247" s="276"/>
      <c r="J247" s="272"/>
      <c r="K247" s="272"/>
      <c r="L247" s="277"/>
      <c r="M247" s="278"/>
      <c r="N247" s="279"/>
      <c r="O247" s="279"/>
      <c r="P247" s="279"/>
      <c r="Q247" s="279"/>
      <c r="R247" s="279"/>
      <c r="S247" s="279"/>
      <c r="T247" s="280"/>
      <c r="AT247" s="281" t="s">
        <v>217</v>
      </c>
      <c r="AU247" s="281" t="s">
        <v>81</v>
      </c>
      <c r="AV247" s="14" t="s">
        <v>216</v>
      </c>
      <c r="AW247" s="14" t="s">
        <v>35</v>
      </c>
      <c r="AX247" s="14" t="s">
        <v>79</v>
      </c>
      <c r="AY247" s="281" t="s">
        <v>209</v>
      </c>
    </row>
    <row r="248" s="11" customFormat="1" ht="37.44" customHeight="1">
      <c r="B248" s="221"/>
      <c r="C248" s="222"/>
      <c r="D248" s="223" t="s">
        <v>71</v>
      </c>
      <c r="E248" s="224" t="s">
        <v>1021</v>
      </c>
      <c r="F248" s="224" t="s">
        <v>1022</v>
      </c>
      <c r="G248" s="222"/>
      <c r="H248" s="222"/>
      <c r="I248" s="225"/>
      <c r="J248" s="226">
        <f>BK248</f>
        <v>0</v>
      </c>
      <c r="K248" s="222"/>
      <c r="L248" s="227"/>
      <c r="M248" s="228"/>
      <c r="N248" s="229"/>
      <c r="O248" s="229"/>
      <c r="P248" s="230">
        <f>P249+P257+P261+P271+P288+P292+P306+P310</f>
        <v>0</v>
      </c>
      <c r="Q248" s="229"/>
      <c r="R248" s="230">
        <f>R249+R257+R261+R271+R288+R292+R306+R310</f>
        <v>4.3547623999999994</v>
      </c>
      <c r="S248" s="229"/>
      <c r="T248" s="231">
        <f>T249+T257+T261+T271+T288+T292+T306+T310</f>
        <v>0.29259000000000002</v>
      </c>
      <c r="AR248" s="232" t="s">
        <v>81</v>
      </c>
      <c r="AT248" s="233" t="s">
        <v>71</v>
      </c>
      <c r="AU248" s="233" t="s">
        <v>72</v>
      </c>
      <c r="AY248" s="232" t="s">
        <v>209</v>
      </c>
      <c r="BK248" s="234">
        <f>BK249+BK257+BK261+BK271+BK288+BK292+BK306+BK310</f>
        <v>0</v>
      </c>
    </row>
    <row r="249" s="11" customFormat="1" ht="19.92" customHeight="1">
      <c r="B249" s="221"/>
      <c r="C249" s="222"/>
      <c r="D249" s="223" t="s">
        <v>71</v>
      </c>
      <c r="E249" s="235" t="s">
        <v>1119</v>
      </c>
      <c r="F249" s="235" t="s">
        <v>1120</v>
      </c>
      <c r="G249" s="222"/>
      <c r="H249" s="222"/>
      <c r="I249" s="225"/>
      <c r="J249" s="236">
        <f>BK249</f>
        <v>0</v>
      </c>
      <c r="K249" s="222"/>
      <c r="L249" s="227"/>
      <c r="M249" s="228"/>
      <c r="N249" s="229"/>
      <c r="O249" s="229"/>
      <c r="P249" s="230">
        <f>SUM(P250:P256)</f>
        <v>0</v>
      </c>
      <c r="Q249" s="229"/>
      <c r="R249" s="230">
        <f>SUM(R250:R256)</f>
        <v>2.8531439999999999</v>
      </c>
      <c r="S249" s="229"/>
      <c r="T249" s="231">
        <f>SUM(T250:T256)</f>
        <v>0</v>
      </c>
      <c r="AR249" s="232" t="s">
        <v>81</v>
      </c>
      <c r="AT249" s="233" t="s">
        <v>71</v>
      </c>
      <c r="AU249" s="233" t="s">
        <v>79</v>
      </c>
      <c r="AY249" s="232" t="s">
        <v>209</v>
      </c>
      <c r="BK249" s="234">
        <f>SUM(BK250:BK256)</f>
        <v>0</v>
      </c>
    </row>
    <row r="250" s="1" customFormat="1" ht="25.5" customHeight="1">
      <c r="B250" s="47"/>
      <c r="C250" s="237" t="s">
        <v>379</v>
      </c>
      <c r="D250" s="237" t="s">
        <v>211</v>
      </c>
      <c r="E250" s="238" t="s">
        <v>1144</v>
      </c>
      <c r="F250" s="239" t="s">
        <v>1145</v>
      </c>
      <c r="G250" s="240" t="s">
        <v>268</v>
      </c>
      <c r="H250" s="241">
        <v>77.700000000000003</v>
      </c>
      <c r="I250" s="242"/>
      <c r="J250" s="243">
        <f>ROUND(I250*H250,2)</f>
        <v>0</v>
      </c>
      <c r="K250" s="239" t="s">
        <v>215</v>
      </c>
      <c r="L250" s="73"/>
      <c r="M250" s="244" t="s">
        <v>21</v>
      </c>
      <c r="N250" s="245" t="s">
        <v>43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287</v>
      </c>
      <c r="AT250" s="25" t="s">
        <v>211</v>
      </c>
      <c r="AU250" s="25" t="s">
        <v>81</v>
      </c>
      <c r="AY250" s="25" t="s">
        <v>209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79</v>
      </c>
      <c r="BK250" s="248">
        <f>ROUND(I250*H250,2)</f>
        <v>0</v>
      </c>
      <c r="BL250" s="25" t="s">
        <v>287</v>
      </c>
      <c r="BM250" s="25" t="s">
        <v>607</v>
      </c>
    </row>
    <row r="251" s="1" customFormat="1" ht="16.5" customHeight="1">
      <c r="B251" s="47"/>
      <c r="C251" s="282" t="s">
        <v>578</v>
      </c>
      <c r="D251" s="282" t="s">
        <v>312</v>
      </c>
      <c r="E251" s="283" t="s">
        <v>1148</v>
      </c>
      <c r="F251" s="284" t="s">
        <v>2687</v>
      </c>
      <c r="G251" s="285" t="s">
        <v>1150</v>
      </c>
      <c r="H251" s="286">
        <v>158.50800000000001</v>
      </c>
      <c r="I251" s="287"/>
      <c r="J251" s="288">
        <f>ROUND(I251*H251,2)</f>
        <v>0</v>
      </c>
      <c r="K251" s="284" t="s">
        <v>21</v>
      </c>
      <c r="L251" s="289"/>
      <c r="M251" s="290" t="s">
        <v>21</v>
      </c>
      <c r="N251" s="291" t="s">
        <v>43</v>
      </c>
      <c r="O251" s="48"/>
      <c r="P251" s="246">
        <f>O251*H251</f>
        <v>0</v>
      </c>
      <c r="Q251" s="246">
        <v>0.017999999999999999</v>
      </c>
      <c r="R251" s="246">
        <f>Q251*H251</f>
        <v>2.8531439999999999</v>
      </c>
      <c r="S251" s="246">
        <v>0</v>
      </c>
      <c r="T251" s="247">
        <f>S251*H251</f>
        <v>0</v>
      </c>
      <c r="AR251" s="25" t="s">
        <v>371</v>
      </c>
      <c r="AT251" s="25" t="s">
        <v>312</v>
      </c>
      <c r="AU251" s="25" t="s">
        <v>81</v>
      </c>
      <c r="AY251" s="25" t="s">
        <v>209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5" t="s">
        <v>79</v>
      </c>
      <c r="BK251" s="248">
        <f>ROUND(I251*H251,2)</f>
        <v>0</v>
      </c>
      <c r="BL251" s="25" t="s">
        <v>287</v>
      </c>
      <c r="BM251" s="25" t="s">
        <v>610</v>
      </c>
    </row>
    <row r="252" s="12" customFormat="1">
      <c r="B252" s="249"/>
      <c r="C252" s="250"/>
      <c r="D252" s="251" t="s">
        <v>217</v>
      </c>
      <c r="E252" s="252" t="s">
        <v>21</v>
      </c>
      <c r="F252" s="253" t="s">
        <v>2688</v>
      </c>
      <c r="G252" s="250"/>
      <c r="H252" s="254">
        <v>77.700000000000003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217</v>
      </c>
      <c r="AU252" s="260" t="s">
        <v>81</v>
      </c>
      <c r="AV252" s="12" t="s">
        <v>81</v>
      </c>
      <c r="AW252" s="12" t="s">
        <v>35</v>
      </c>
      <c r="AX252" s="12" t="s">
        <v>72</v>
      </c>
      <c r="AY252" s="260" t="s">
        <v>209</v>
      </c>
    </row>
    <row r="253" s="14" customFormat="1">
      <c r="B253" s="271"/>
      <c r="C253" s="272"/>
      <c r="D253" s="251" t="s">
        <v>217</v>
      </c>
      <c r="E253" s="273" t="s">
        <v>21</v>
      </c>
      <c r="F253" s="274" t="s">
        <v>220</v>
      </c>
      <c r="G253" s="272"/>
      <c r="H253" s="275">
        <v>77.700000000000003</v>
      </c>
      <c r="I253" s="276"/>
      <c r="J253" s="272"/>
      <c r="K253" s="272"/>
      <c r="L253" s="277"/>
      <c r="M253" s="278"/>
      <c r="N253" s="279"/>
      <c r="O253" s="279"/>
      <c r="P253" s="279"/>
      <c r="Q253" s="279"/>
      <c r="R253" s="279"/>
      <c r="S253" s="279"/>
      <c r="T253" s="280"/>
      <c r="AT253" s="281" t="s">
        <v>217</v>
      </c>
      <c r="AU253" s="281" t="s">
        <v>81</v>
      </c>
      <c r="AV253" s="14" t="s">
        <v>216</v>
      </c>
      <c r="AW253" s="14" t="s">
        <v>35</v>
      </c>
      <c r="AX253" s="14" t="s">
        <v>79</v>
      </c>
      <c r="AY253" s="281" t="s">
        <v>209</v>
      </c>
    </row>
    <row r="254" s="12" customFormat="1">
      <c r="B254" s="249"/>
      <c r="C254" s="250"/>
      <c r="D254" s="251" t="s">
        <v>217</v>
      </c>
      <c r="E254" s="250"/>
      <c r="F254" s="253" t="s">
        <v>1152</v>
      </c>
      <c r="G254" s="250"/>
      <c r="H254" s="254">
        <v>158.50800000000001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AT254" s="260" t="s">
        <v>217</v>
      </c>
      <c r="AU254" s="260" t="s">
        <v>81</v>
      </c>
      <c r="AV254" s="12" t="s">
        <v>81</v>
      </c>
      <c r="AW254" s="12" t="s">
        <v>6</v>
      </c>
      <c r="AX254" s="12" t="s">
        <v>79</v>
      </c>
      <c r="AY254" s="260" t="s">
        <v>209</v>
      </c>
    </row>
    <row r="255" s="1" customFormat="1" ht="16.5" customHeight="1">
      <c r="B255" s="47"/>
      <c r="C255" s="237" t="s">
        <v>384</v>
      </c>
      <c r="D255" s="237" t="s">
        <v>211</v>
      </c>
      <c r="E255" s="238" t="s">
        <v>1163</v>
      </c>
      <c r="F255" s="239" t="s">
        <v>1164</v>
      </c>
      <c r="G255" s="240" t="s">
        <v>299</v>
      </c>
      <c r="H255" s="241">
        <v>2.8530000000000002</v>
      </c>
      <c r="I255" s="242"/>
      <c r="J255" s="243">
        <f>ROUND(I255*H255,2)</f>
        <v>0</v>
      </c>
      <c r="K255" s="239" t="s">
        <v>215</v>
      </c>
      <c r="L255" s="73"/>
      <c r="M255" s="244" t="s">
        <v>21</v>
      </c>
      <c r="N255" s="245" t="s">
        <v>43</v>
      </c>
      <c r="O255" s="48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AR255" s="25" t="s">
        <v>287</v>
      </c>
      <c r="AT255" s="25" t="s">
        <v>211</v>
      </c>
      <c r="AU255" s="25" t="s">
        <v>81</v>
      </c>
      <c r="AY255" s="25" t="s">
        <v>209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5" t="s">
        <v>79</v>
      </c>
      <c r="BK255" s="248">
        <f>ROUND(I255*H255,2)</f>
        <v>0</v>
      </c>
      <c r="BL255" s="25" t="s">
        <v>287</v>
      </c>
      <c r="BM255" s="25" t="s">
        <v>2689</v>
      </c>
    </row>
    <row r="256" s="1" customFormat="1" ht="16.5" customHeight="1">
      <c r="B256" s="47"/>
      <c r="C256" s="237" t="s">
        <v>587</v>
      </c>
      <c r="D256" s="237" t="s">
        <v>211</v>
      </c>
      <c r="E256" s="238" t="s">
        <v>1167</v>
      </c>
      <c r="F256" s="239" t="s">
        <v>1168</v>
      </c>
      <c r="G256" s="240" t="s">
        <v>299</v>
      </c>
      <c r="H256" s="241">
        <v>2.8530000000000002</v>
      </c>
      <c r="I256" s="242"/>
      <c r="J256" s="243">
        <f>ROUND(I256*H256,2)</f>
        <v>0</v>
      </c>
      <c r="K256" s="239" t="s">
        <v>215</v>
      </c>
      <c r="L256" s="73"/>
      <c r="M256" s="244" t="s">
        <v>21</v>
      </c>
      <c r="N256" s="245" t="s">
        <v>43</v>
      </c>
      <c r="O256" s="48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AR256" s="25" t="s">
        <v>287</v>
      </c>
      <c r="AT256" s="25" t="s">
        <v>211</v>
      </c>
      <c r="AU256" s="25" t="s">
        <v>81</v>
      </c>
      <c r="AY256" s="25" t="s">
        <v>209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25" t="s">
        <v>79</v>
      </c>
      <c r="BK256" s="248">
        <f>ROUND(I256*H256,2)</f>
        <v>0</v>
      </c>
      <c r="BL256" s="25" t="s">
        <v>287</v>
      </c>
      <c r="BM256" s="25" t="s">
        <v>2690</v>
      </c>
    </row>
    <row r="257" s="11" customFormat="1" ht="29.88" customHeight="1">
      <c r="B257" s="221"/>
      <c r="C257" s="222"/>
      <c r="D257" s="223" t="s">
        <v>71</v>
      </c>
      <c r="E257" s="235" t="s">
        <v>1256</v>
      </c>
      <c r="F257" s="235" t="s">
        <v>1257</v>
      </c>
      <c r="G257" s="222"/>
      <c r="H257" s="222"/>
      <c r="I257" s="225"/>
      <c r="J257" s="236">
        <f>BK257</f>
        <v>0</v>
      </c>
      <c r="K257" s="222"/>
      <c r="L257" s="227"/>
      <c r="M257" s="228"/>
      <c r="N257" s="229"/>
      <c r="O257" s="229"/>
      <c r="P257" s="230">
        <f>SUM(P258:P260)</f>
        <v>0</v>
      </c>
      <c r="Q257" s="229"/>
      <c r="R257" s="230">
        <f>SUM(R258:R260)</f>
        <v>0.027885000000000004</v>
      </c>
      <c r="S257" s="229"/>
      <c r="T257" s="231">
        <f>SUM(T258:T260)</f>
        <v>0</v>
      </c>
      <c r="AR257" s="232" t="s">
        <v>81</v>
      </c>
      <c r="AT257" s="233" t="s">
        <v>71</v>
      </c>
      <c r="AU257" s="233" t="s">
        <v>79</v>
      </c>
      <c r="AY257" s="232" t="s">
        <v>209</v>
      </c>
      <c r="BK257" s="234">
        <f>SUM(BK258:BK260)</f>
        <v>0</v>
      </c>
    </row>
    <row r="258" s="1" customFormat="1" ht="25.5" customHeight="1">
      <c r="B258" s="47"/>
      <c r="C258" s="237" t="s">
        <v>391</v>
      </c>
      <c r="D258" s="237" t="s">
        <v>211</v>
      </c>
      <c r="E258" s="238" t="s">
        <v>1322</v>
      </c>
      <c r="F258" s="239" t="s">
        <v>1323</v>
      </c>
      <c r="G258" s="240" t="s">
        <v>390</v>
      </c>
      <c r="H258" s="241">
        <v>6.5</v>
      </c>
      <c r="I258" s="242"/>
      <c r="J258" s="243">
        <f>ROUND(I258*H258,2)</f>
        <v>0</v>
      </c>
      <c r="K258" s="239" t="s">
        <v>215</v>
      </c>
      <c r="L258" s="73"/>
      <c r="M258" s="244" t="s">
        <v>21</v>
      </c>
      <c r="N258" s="245" t="s">
        <v>43</v>
      </c>
      <c r="O258" s="48"/>
      <c r="P258" s="246">
        <f>O258*H258</f>
        <v>0</v>
      </c>
      <c r="Q258" s="246">
        <v>0.0042900000000000004</v>
      </c>
      <c r="R258" s="246">
        <f>Q258*H258</f>
        <v>0.027885000000000004</v>
      </c>
      <c r="S258" s="246">
        <v>0</v>
      </c>
      <c r="T258" s="247">
        <f>S258*H258</f>
        <v>0</v>
      </c>
      <c r="AR258" s="25" t="s">
        <v>287</v>
      </c>
      <c r="AT258" s="25" t="s">
        <v>211</v>
      </c>
      <c r="AU258" s="25" t="s">
        <v>81</v>
      </c>
      <c r="AY258" s="25" t="s">
        <v>209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25" t="s">
        <v>79</v>
      </c>
      <c r="BK258" s="248">
        <f>ROUND(I258*H258,2)</f>
        <v>0</v>
      </c>
      <c r="BL258" s="25" t="s">
        <v>287</v>
      </c>
      <c r="BM258" s="25" t="s">
        <v>628</v>
      </c>
    </row>
    <row r="259" s="1" customFormat="1" ht="16.5" customHeight="1">
      <c r="B259" s="47"/>
      <c r="C259" s="237" t="s">
        <v>596</v>
      </c>
      <c r="D259" s="237" t="s">
        <v>211</v>
      </c>
      <c r="E259" s="238" t="s">
        <v>1341</v>
      </c>
      <c r="F259" s="239" t="s">
        <v>1342</v>
      </c>
      <c r="G259" s="240" t="s">
        <v>299</v>
      </c>
      <c r="H259" s="241">
        <v>0.028000000000000001</v>
      </c>
      <c r="I259" s="242"/>
      <c r="J259" s="243">
        <f>ROUND(I259*H259,2)</f>
        <v>0</v>
      </c>
      <c r="K259" s="239" t="s">
        <v>215</v>
      </c>
      <c r="L259" s="73"/>
      <c r="M259" s="244" t="s">
        <v>21</v>
      </c>
      <c r="N259" s="245" t="s">
        <v>43</v>
      </c>
      <c r="O259" s="48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AR259" s="25" t="s">
        <v>287</v>
      </c>
      <c r="AT259" s="25" t="s">
        <v>211</v>
      </c>
      <c r="AU259" s="25" t="s">
        <v>81</v>
      </c>
      <c r="AY259" s="25" t="s">
        <v>209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5" t="s">
        <v>79</v>
      </c>
      <c r="BK259" s="248">
        <f>ROUND(I259*H259,2)</f>
        <v>0</v>
      </c>
      <c r="BL259" s="25" t="s">
        <v>287</v>
      </c>
      <c r="BM259" s="25" t="s">
        <v>2691</v>
      </c>
    </row>
    <row r="260" s="1" customFormat="1" ht="16.5" customHeight="1">
      <c r="B260" s="47"/>
      <c r="C260" s="237" t="s">
        <v>396</v>
      </c>
      <c r="D260" s="237" t="s">
        <v>211</v>
      </c>
      <c r="E260" s="238" t="s">
        <v>1344</v>
      </c>
      <c r="F260" s="239" t="s">
        <v>1345</v>
      </c>
      <c r="G260" s="240" t="s">
        <v>299</v>
      </c>
      <c r="H260" s="241">
        <v>0.028000000000000001</v>
      </c>
      <c r="I260" s="242"/>
      <c r="J260" s="243">
        <f>ROUND(I260*H260,2)</f>
        <v>0</v>
      </c>
      <c r="K260" s="239" t="s">
        <v>215</v>
      </c>
      <c r="L260" s="73"/>
      <c r="M260" s="244" t="s">
        <v>21</v>
      </c>
      <c r="N260" s="245" t="s">
        <v>43</v>
      </c>
      <c r="O260" s="48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AR260" s="25" t="s">
        <v>287</v>
      </c>
      <c r="AT260" s="25" t="s">
        <v>211</v>
      </c>
      <c r="AU260" s="25" t="s">
        <v>81</v>
      </c>
      <c r="AY260" s="25" t="s">
        <v>209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25" t="s">
        <v>79</v>
      </c>
      <c r="BK260" s="248">
        <f>ROUND(I260*H260,2)</f>
        <v>0</v>
      </c>
      <c r="BL260" s="25" t="s">
        <v>287</v>
      </c>
      <c r="BM260" s="25" t="s">
        <v>2692</v>
      </c>
    </row>
    <row r="261" s="11" customFormat="1" ht="29.88" customHeight="1">
      <c r="B261" s="221"/>
      <c r="C261" s="222"/>
      <c r="D261" s="223" t="s">
        <v>71</v>
      </c>
      <c r="E261" s="235" t="s">
        <v>1347</v>
      </c>
      <c r="F261" s="235" t="s">
        <v>1348</v>
      </c>
      <c r="G261" s="222"/>
      <c r="H261" s="222"/>
      <c r="I261" s="225"/>
      <c r="J261" s="236">
        <f>BK261</f>
        <v>0</v>
      </c>
      <c r="K261" s="222"/>
      <c r="L261" s="227"/>
      <c r="M261" s="228"/>
      <c r="N261" s="229"/>
      <c r="O261" s="229"/>
      <c r="P261" s="230">
        <f>SUM(P262:P270)</f>
        <v>0</v>
      </c>
      <c r="Q261" s="229"/>
      <c r="R261" s="230">
        <f>SUM(R262:R270)</f>
        <v>0.028655</v>
      </c>
      <c r="S261" s="229"/>
      <c r="T261" s="231">
        <f>SUM(T262:T270)</f>
        <v>0.0071999999999999998</v>
      </c>
      <c r="AR261" s="232" t="s">
        <v>81</v>
      </c>
      <c r="AT261" s="233" t="s">
        <v>71</v>
      </c>
      <c r="AU261" s="233" t="s">
        <v>79</v>
      </c>
      <c r="AY261" s="232" t="s">
        <v>209</v>
      </c>
      <c r="BK261" s="234">
        <f>SUM(BK262:BK270)</f>
        <v>0</v>
      </c>
    </row>
    <row r="262" s="1" customFormat="1" ht="16.5" customHeight="1">
      <c r="B262" s="47"/>
      <c r="C262" s="237" t="s">
        <v>604</v>
      </c>
      <c r="D262" s="237" t="s">
        <v>211</v>
      </c>
      <c r="E262" s="238" t="s">
        <v>2693</v>
      </c>
      <c r="F262" s="239" t="s">
        <v>1382</v>
      </c>
      <c r="G262" s="240" t="s">
        <v>343</v>
      </c>
      <c r="H262" s="241">
        <v>1</v>
      </c>
      <c r="I262" s="242"/>
      <c r="J262" s="243">
        <f>ROUND(I262*H262,2)</f>
        <v>0</v>
      </c>
      <c r="K262" s="239" t="s">
        <v>21</v>
      </c>
      <c r="L262" s="73"/>
      <c r="M262" s="244" t="s">
        <v>21</v>
      </c>
      <c r="N262" s="245" t="s">
        <v>43</v>
      </c>
      <c r="O262" s="48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AR262" s="25" t="s">
        <v>287</v>
      </c>
      <c r="AT262" s="25" t="s">
        <v>211</v>
      </c>
      <c r="AU262" s="25" t="s">
        <v>81</v>
      </c>
      <c r="AY262" s="25" t="s">
        <v>209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5" t="s">
        <v>79</v>
      </c>
      <c r="BK262" s="248">
        <f>ROUND(I262*H262,2)</f>
        <v>0</v>
      </c>
      <c r="BL262" s="25" t="s">
        <v>287</v>
      </c>
      <c r="BM262" s="25" t="s">
        <v>707</v>
      </c>
    </row>
    <row r="263" s="1" customFormat="1" ht="16.5" customHeight="1">
      <c r="B263" s="47"/>
      <c r="C263" s="237" t="s">
        <v>401</v>
      </c>
      <c r="D263" s="237" t="s">
        <v>211</v>
      </c>
      <c r="E263" s="238" t="s">
        <v>2694</v>
      </c>
      <c r="F263" s="239" t="s">
        <v>1393</v>
      </c>
      <c r="G263" s="240" t="s">
        <v>343</v>
      </c>
      <c r="H263" s="241">
        <v>2</v>
      </c>
      <c r="I263" s="242"/>
      <c r="J263" s="243">
        <f>ROUND(I263*H263,2)</f>
        <v>0</v>
      </c>
      <c r="K263" s="239" t="s">
        <v>21</v>
      </c>
      <c r="L263" s="73"/>
      <c r="M263" s="244" t="s">
        <v>21</v>
      </c>
      <c r="N263" s="245" t="s">
        <v>43</v>
      </c>
      <c r="O263" s="48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AR263" s="25" t="s">
        <v>287</v>
      </c>
      <c r="AT263" s="25" t="s">
        <v>211</v>
      </c>
      <c r="AU263" s="25" t="s">
        <v>81</v>
      </c>
      <c r="AY263" s="25" t="s">
        <v>209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25" t="s">
        <v>79</v>
      </c>
      <c r="BK263" s="248">
        <f>ROUND(I263*H263,2)</f>
        <v>0</v>
      </c>
      <c r="BL263" s="25" t="s">
        <v>287</v>
      </c>
      <c r="BM263" s="25" t="s">
        <v>712</v>
      </c>
    </row>
    <row r="264" s="1" customFormat="1" ht="16.5" customHeight="1">
      <c r="B264" s="47"/>
      <c r="C264" s="237" t="s">
        <v>612</v>
      </c>
      <c r="D264" s="237" t="s">
        <v>211</v>
      </c>
      <c r="E264" s="238" t="s">
        <v>2695</v>
      </c>
      <c r="F264" s="239" t="s">
        <v>2696</v>
      </c>
      <c r="G264" s="240" t="s">
        <v>343</v>
      </c>
      <c r="H264" s="241">
        <v>1</v>
      </c>
      <c r="I264" s="242"/>
      <c r="J264" s="243">
        <f>ROUND(I264*H264,2)</f>
        <v>0</v>
      </c>
      <c r="K264" s="239" t="s">
        <v>21</v>
      </c>
      <c r="L264" s="73"/>
      <c r="M264" s="244" t="s">
        <v>21</v>
      </c>
      <c r="N264" s="245" t="s">
        <v>43</v>
      </c>
      <c r="O264" s="48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AR264" s="25" t="s">
        <v>287</v>
      </c>
      <c r="AT264" s="25" t="s">
        <v>211</v>
      </c>
      <c r="AU264" s="25" t="s">
        <v>81</v>
      </c>
      <c r="AY264" s="25" t="s">
        <v>209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25" t="s">
        <v>79</v>
      </c>
      <c r="BK264" s="248">
        <f>ROUND(I264*H264,2)</f>
        <v>0</v>
      </c>
      <c r="BL264" s="25" t="s">
        <v>287</v>
      </c>
      <c r="BM264" s="25" t="s">
        <v>1080</v>
      </c>
    </row>
    <row r="265" s="1" customFormat="1" ht="16.5" customHeight="1">
      <c r="B265" s="47"/>
      <c r="C265" s="237" t="s">
        <v>616</v>
      </c>
      <c r="D265" s="237" t="s">
        <v>211</v>
      </c>
      <c r="E265" s="238" t="s">
        <v>2697</v>
      </c>
      <c r="F265" s="239" t="s">
        <v>2698</v>
      </c>
      <c r="G265" s="240" t="s">
        <v>343</v>
      </c>
      <c r="H265" s="241">
        <v>2</v>
      </c>
      <c r="I265" s="242"/>
      <c r="J265" s="243">
        <f>ROUND(I265*H265,2)</f>
        <v>0</v>
      </c>
      <c r="K265" s="239" t="s">
        <v>21</v>
      </c>
      <c r="L265" s="73"/>
      <c r="M265" s="244" t="s">
        <v>21</v>
      </c>
      <c r="N265" s="245" t="s">
        <v>43</v>
      </c>
      <c r="O265" s="48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5" t="s">
        <v>287</v>
      </c>
      <c r="AT265" s="25" t="s">
        <v>211</v>
      </c>
      <c r="AU265" s="25" t="s">
        <v>81</v>
      </c>
      <c r="AY265" s="25" t="s">
        <v>209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5" t="s">
        <v>79</v>
      </c>
      <c r="BK265" s="248">
        <f>ROUND(I265*H265,2)</f>
        <v>0</v>
      </c>
      <c r="BL265" s="25" t="s">
        <v>287</v>
      </c>
      <c r="BM265" s="25" t="s">
        <v>1090</v>
      </c>
    </row>
    <row r="266" s="1" customFormat="1" ht="16.5" customHeight="1">
      <c r="B266" s="47"/>
      <c r="C266" s="237" t="s">
        <v>621</v>
      </c>
      <c r="D266" s="237" t="s">
        <v>211</v>
      </c>
      <c r="E266" s="238" t="s">
        <v>2699</v>
      </c>
      <c r="F266" s="239" t="s">
        <v>2700</v>
      </c>
      <c r="G266" s="240" t="s">
        <v>343</v>
      </c>
      <c r="H266" s="241">
        <v>1</v>
      </c>
      <c r="I266" s="242"/>
      <c r="J266" s="243">
        <f>ROUND(I266*H266,2)</f>
        <v>0</v>
      </c>
      <c r="K266" s="239" t="s">
        <v>21</v>
      </c>
      <c r="L266" s="73"/>
      <c r="M266" s="244" t="s">
        <v>21</v>
      </c>
      <c r="N266" s="245" t="s">
        <v>43</v>
      </c>
      <c r="O266" s="48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AR266" s="25" t="s">
        <v>287</v>
      </c>
      <c r="AT266" s="25" t="s">
        <v>211</v>
      </c>
      <c r="AU266" s="25" t="s">
        <v>81</v>
      </c>
      <c r="AY266" s="25" t="s">
        <v>209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25" t="s">
        <v>79</v>
      </c>
      <c r="BK266" s="248">
        <f>ROUND(I266*H266,2)</f>
        <v>0</v>
      </c>
      <c r="BL266" s="25" t="s">
        <v>287</v>
      </c>
      <c r="BM266" s="25" t="s">
        <v>734</v>
      </c>
    </row>
    <row r="267" s="1" customFormat="1" ht="25.5" customHeight="1">
      <c r="B267" s="47"/>
      <c r="C267" s="237" t="s">
        <v>625</v>
      </c>
      <c r="D267" s="237" t="s">
        <v>211</v>
      </c>
      <c r="E267" s="238" t="s">
        <v>2701</v>
      </c>
      <c r="F267" s="239" t="s">
        <v>2702</v>
      </c>
      <c r="G267" s="240" t="s">
        <v>343</v>
      </c>
      <c r="H267" s="241">
        <v>1</v>
      </c>
      <c r="I267" s="242"/>
      <c r="J267" s="243">
        <f>ROUND(I267*H267,2)</f>
        <v>0</v>
      </c>
      <c r="K267" s="239" t="s">
        <v>21</v>
      </c>
      <c r="L267" s="73"/>
      <c r="M267" s="244" t="s">
        <v>21</v>
      </c>
      <c r="N267" s="245" t="s">
        <v>43</v>
      </c>
      <c r="O267" s="48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AR267" s="25" t="s">
        <v>287</v>
      </c>
      <c r="AT267" s="25" t="s">
        <v>211</v>
      </c>
      <c r="AU267" s="25" t="s">
        <v>81</v>
      </c>
      <c r="AY267" s="25" t="s">
        <v>209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25" t="s">
        <v>79</v>
      </c>
      <c r="BK267" s="248">
        <f>ROUND(I267*H267,2)</f>
        <v>0</v>
      </c>
      <c r="BL267" s="25" t="s">
        <v>287</v>
      </c>
      <c r="BM267" s="25" t="s">
        <v>757</v>
      </c>
    </row>
    <row r="268" s="1" customFormat="1" ht="16.5" customHeight="1">
      <c r="B268" s="47"/>
      <c r="C268" s="282" t="s">
        <v>630</v>
      </c>
      <c r="D268" s="282" t="s">
        <v>312</v>
      </c>
      <c r="E268" s="283" t="s">
        <v>1425</v>
      </c>
      <c r="F268" s="284" t="s">
        <v>2703</v>
      </c>
      <c r="G268" s="285" t="s">
        <v>343</v>
      </c>
      <c r="H268" s="286">
        <v>1</v>
      </c>
      <c r="I268" s="287"/>
      <c r="J268" s="288">
        <f>ROUND(I268*H268,2)</f>
        <v>0</v>
      </c>
      <c r="K268" s="284" t="s">
        <v>21</v>
      </c>
      <c r="L268" s="289"/>
      <c r="M268" s="290" t="s">
        <v>21</v>
      </c>
      <c r="N268" s="291" t="s">
        <v>43</v>
      </c>
      <c r="O268" s="48"/>
      <c r="P268" s="246">
        <f>O268*H268</f>
        <v>0</v>
      </c>
      <c r="Q268" s="246">
        <v>0.01538</v>
      </c>
      <c r="R268" s="246">
        <f>Q268*H268</f>
        <v>0.01538</v>
      </c>
      <c r="S268" s="246">
        <v>0</v>
      </c>
      <c r="T268" s="247">
        <f>S268*H268</f>
        <v>0</v>
      </c>
      <c r="AR268" s="25" t="s">
        <v>232</v>
      </c>
      <c r="AT268" s="25" t="s">
        <v>312</v>
      </c>
      <c r="AU268" s="25" t="s">
        <v>81</v>
      </c>
      <c r="AY268" s="25" t="s">
        <v>209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5" t="s">
        <v>79</v>
      </c>
      <c r="BK268" s="248">
        <f>ROUND(I268*H268,2)</f>
        <v>0</v>
      </c>
      <c r="BL268" s="25" t="s">
        <v>216</v>
      </c>
      <c r="BM268" s="25" t="s">
        <v>646</v>
      </c>
    </row>
    <row r="269" s="1" customFormat="1" ht="16.5" customHeight="1">
      <c r="B269" s="47"/>
      <c r="C269" s="237" t="s">
        <v>634</v>
      </c>
      <c r="D269" s="237" t="s">
        <v>211</v>
      </c>
      <c r="E269" s="238" t="s">
        <v>1350</v>
      </c>
      <c r="F269" s="239" t="s">
        <v>1351</v>
      </c>
      <c r="G269" s="240" t="s">
        <v>343</v>
      </c>
      <c r="H269" s="241">
        <v>4</v>
      </c>
      <c r="I269" s="242"/>
      <c r="J269" s="243">
        <f>ROUND(I269*H269,2)</f>
        <v>0</v>
      </c>
      <c r="K269" s="239" t="s">
        <v>215</v>
      </c>
      <c r="L269" s="73"/>
      <c r="M269" s="244" t="s">
        <v>21</v>
      </c>
      <c r="N269" s="245" t="s">
        <v>43</v>
      </c>
      <c r="O269" s="48"/>
      <c r="P269" s="246">
        <f>O269*H269</f>
        <v>0</v>
      </c>
      <c r="Q269" s="246">
        <v>0</v>
      </c>
      <c r="R269" s="246">
        <f>Q269*H269</f>
        <v>0</v>
      </c>
      <c r="S269" s="246">
        <v>0.0018</v>
      </c>
      <c r="T269" s="247">
        <f>S269*H269</f>
        <v>0.0071999999999999998</v>
      </c>
      <c r="AR269" s="25" t="s">
        <v>287</v>
      </c>
      <c r="AT269" s="25" t="s">
        <v>211</v>
      </c>
      <c r="AU269" s="25" t="s">
        <v>81</v>
      </c>
      <c r="AY269" s="25" t="s">
        <v>209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5" t="s">
        <v>79</v>
      </c>
      <c r="BK269" s="248">
        <f>ROUND(I269*H269,2)</f>
        <v>0</v>
      </c>
      <c r="BL269" s="25" t="s">
        <v>287</v>
      </c>
      <c r="BM269" s="25" t="s">
        <v>763</v>
      </c>
    </row>
    <row r="270" s="1" customFormat="1" ht="16.5" customHeight="1">
      <c r="B270" s="47"/>
      <c r="C270" s="237" t="s">
        <v>640</v>
      </c>
      <c r="D270" s="237" t="s">
        <v>211</v>
      </c>
      <c r="E270" s="238" t="s">
        <v>1353</v>
      </c>
      <c r="F270" s="239" t="s">
        <v>2704</v>
      </c>
      <c r="G270" s="240" t="s">
        <v>390</v>
      </c>
      <c r="H270" s="241">
        <v>1.5</v>
      </c>
      <c r="I270" s="242"/>
      <c r="J270" s="243">
        <f>ROUND(I270*H270,2)</f>
        <v>0</v>
      </c>
      <c r="K270" s="239" t="s">
        <v>21</v>
      </c>
      <c r="L270" s="73"/>
      <c r="M270" s="244" t="s">
        <v>21</v>
      </c>
      <c r="N270" s="245" t="s">
        <v>43</v>
      </c>
      <c r="O270" s="48"/>
      <c r="P270" s="246">
        <f>O270*H270</f>
        <v>0</v>
      </c>
      <c r="Q270" s="246">
        <v>0.0088500000000000002</v>
      </c>
      <c r="R270" s="246">
        <f>Q270*H270</f>
        <v>0.013275</v>
      </c>
      <c r="S270" s="246">
        <v>0</v>
      </c>
      <c r="T270" s="247">
        <f>S270*H270</f>
        <v>0</v>
      </c>
      <c r="AR270" s="25" t="s">
        <v>216</v>
      </c>
      <c r="AT270" s="25" t="s">
        <v>211</v>
      </c>
      <c r="AU270" s="25" t="s">
        <v>81</v>
      </c>
      <c r="AY270" s="25" t="s">
        <v>209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25" t="s">
        <v>79</v>
      </c>
      <c r="BK270" s="248">
        <f>ROUND(I270*H270,2)</f>
        <v>0</v>
      </c>
      <c r="BL270" s="25" t="s">
        <v>216</v>
      </c>
      <c r="BM270" s="25" t="s">
        <v>655</v>
      </c>
    </row>
    <row r="271" s="11" customFormat="1" ht="29.88" customHeight="1">
      <c r="B271" s="221"/>
      <c r="C271" s="222"/>
      <c r="D271" s="223" t="s">
        <v>71</v>
      </c>
      <c r="E271" s="235" t="s">
        <v>1488</v>
      </c>
      <c r="F271" s="235" t="s">
        <v>1489</v>
      </c>
      <c r="G271" s="222"/>
      <c r="H271" s="222"/>
      <c r="I271" s="225"/>
      <c r="J271" s="236">
        <f>BK271</f>
        <v>0</v>
      </c>
      <c r="K271" s="222"/>
      <c r="L271" s="227"/>
      <c r="M271" s="228"/>
      <c r="N271" s="229"/>
      <c r="O271" s="229"/>
      <c r="P271" s="230">
        <f>SUM(P272:P287)</f>
        <v>0</v>
      </c>
      <c r="Q271" s="229"/>
      <c r="R271" s="230">
        <f>SUM(R272:R287)</f>
        <v>0.37278339999999999</v>
      </c>
      <c r="S271" s="229"/>
      <c r="T271" s="231">
        <f>SUM(T272:T287)</f>
        <v>0</v>
      </c>
      <c r="AR271" s="232" t="s">
        <v>81</v>
      </c>
      <c r="AT271" s="233" t="s">
        <v>71</v>
      </c>
      <c r="AU271" s="233" t="s">
        <v>79</v>
      </c>
      <c r="AY271" s="232" t="s">
        <v>209</v>
      </c>
      <c r="BK271" s="234">
        <f>SUM(BK272:BK287)</f>
        <v>0</v>
      </c>
    </row>
    <row r="272" s="1" customFormat="1" ht="16.5" customHeight="1">
      <c r="B272" s="47"/>
      <c r="C272" s="237" t="s">
        <v>646</v>
      </c>
      <c r="D272" s="237" t="s">
        <v>211</v>
      </c>
      <c r="E272" s="238" t="s">
        <v>1512</v>
      </c>
      <c r="F272" s="239" t="s">
        <v>1513</v>
      </c>
      <c r="G272" s="240" t="s">
        <v>268</v>
      </c>
      <c r="H272" s="241">
        <v>13.970000000000001</v>
      </c>
      <c r="I272" s="242"/>
      <c r="J272" s="243">
        <f>ROUND(I272*H272,2)</f>
        <v>0</v>
      </c>
      <c r="K272" s="239" t="s">
        <v>215</v>
      </c>
      <c r="L272" s="73"/>
      <c r="M272" s="244" t="s">
        <v>21</v>
      </c>
      <c r="N272" s="245" t="s">
        <v>43</v>
      </c>
      <c r="O272" s="48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AR272" s="25" t="s">
        <v>287</v>
      </c>
      <c r="AT272" s="25" t="s">
        <v>211</v>
      </c>
      <c r="AU272" s="25" t="s">
        <v>81</v>
      </c>
      <c r="AY272" s="25" t="s">
        <v>209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25" t="s">
        <v>79</v>
      </c>
      <c r="BK272" s="248">
        <f>ROUND(I272*H272,2)</f>
        <v>0</v>
      </c>
      <c r="BL272" s="25" t="s">
        <v>287</v>
      </c>
      <c r="BM272" s="25" t="s">
        <v>2705</v>
      </c>
    </row>
    <row r="273" s="1" customFormat="1" ht="16.5" customHeight="1">
      <c r="B273" s="47"/>
      <c r="C273" s="237" t="s">
        <v>650</v>
      </c>
      <c r="D273" s="237" t="s">
        <v>211</v>
      </c>
      <c r="E273" s="238" t="s">
        <v>1516</v>
      </c>
      <c r="F273" s="239" t="s">
        <v>1517</v>
      </c>
      <c r="G273" s="240" t="s">
        <v>268</v>
      </c>
      <c r="H273" s="241">
        <v>13.970000000000001</v>
      </c>
      <c r="I273" s="242"/>
      <c r="J273" s="243">
        <f>ROUND(I273*H273,2)</f>
        <v>0</v>
      </c>
      <c r="K273" s="239" t="s">
        <v>215</v>
      </c>
      <c r="L273" s="73"/>
      <c r="M273" s="244" t="s">
        <v>21</v>
      </c>
      <c r="N273" s="245" t="s">
        <v>43</v>
      </c>
      <c r="O273" s="48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5" t="s">
        <v>287</v>
      </c>
      <c r="AT273" s="25" t="s">
        <v>211</v>
      </c>
      <c r="AU273" s="25" t="s">
        <v>81</v>
      </c>
      <c r="AY273" s="25" t="s">
        <v>209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79</v>
      </c>
      <c r="BK273" s="248">
        <f>ROUND(I273*H273,2)</f>
        <v>0</v>
      </c>
      <c r="BL273" s="25" t="s">
        <v>287</v>
      </c>
      <c r="BM273" s="25" t="s">
        <v>2706</v>
      </c>
    </row>
    <row r="274" s="1" customFormat="1" ht="16.5" customHeight="1">
      <c r="B274" s="47"/>
      <c r="C274" s="237" t="s">
        <v>655</v>
      </c>
      <c r="D274" s="237" t="s">
        <v>211</v>
      </c>
      <c r="E274" s="238" t="s">
        <v>2707</v>
      </c>
      <c r="F274" s="239" t="s">
        <v>2708</v>
      </c>
      <c r="G274" s="240" t="s">
        <v>268</v>
      </c>
      <c r="H274" s="241">
        <v>13.970000000000001</v>
      </c>
      <c r="I274" s="242"/>
      <c r="J274" s="243">
        <f>ROUND(I274*H274,2)</f>
        <v>0</v>
      </c>
      <c r="K274" s="239" t="s">
        <v>215</v>
      </c>
      <c r="L274" s="73"/>
      <c r="M274" s="244" t="s">
        <v>21</v>
      </c>
      <c r="N274" s="245" t="s">
        <v>43</v>
      </c>
      <c r="O274" s="48"/>
      <c r="P274" s="246">
        <f>O274*H274</f>
        <v>0</v>
      </c>
      <c r="Q274" s="246">
        <v>0.00029999999999999997</v>
      </c>
      <c r="R274" s="246">
        <f>Q274*H274</f>
        <v>0.0041909999999999994</v>
      </c>
      <c r="S274" s="246">
        <v>0</v>
      </c>
      <c r="T274" s="247">
        <f>S274*H274</f>
        <v>0</v>
      </c>
      <c r="AR274" s="25" t="s">
        <v>287</v>
      </c>
      <c r="AT274" s="25" t="s">
        <v>211</v>
      </c>
      <c r="AU274" s="25" t="s">
        <v>81</v>
      </c>
      <c r="AY274" s="25" t="s">
        <v>209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25" t="s">
        <v>79</v>
      </c>
      <c r="BK274" s="248">
        <f>ROUND(I274*H274,2)</f>
        <v>0</v>
      </c>
      <c r="BL274" s="25" t="s">
        <v>287</v>
      </c>
      <c r="BM274" s="25" t="s">
        <v>2709</v>
      </c>
    </row>
    <row r="275" s="1" customFormat="1" ht="25.5" customHeight="1">
      <c r="B275" s="47"/>
      <c r="C275" s="237" t="s">
        <v>659</v>
      </c>
      <c r="D275" s="237" t="s">
        <v>211</v>
      </c>
      <c r="E275" s="238" t="s">
        <v>1507</v>
      </c>
      <c r="F275" s="239" t="s">
        <v>1508</v>
      </c>
      <c r="G275" s="240" t="s">
        <v>268</v>
      </c>
      <c r="H275" s="241">
        <v>13.970000000000001</v>
      </c>
      <c r="I275" s="242"/>
      <c r="J275" s="243">
        <f>ROUND(I275*H275,2)</f>
        <v>0</v>
      </c>
      <c r="K275" s="239" t="s">
        <v>215</v>
      </c>
      <c r="L275" s="73"/>
      <c r="M275" s="244" t="s">
        <v>21</v>
      </c>
      <c r="N275" s="245" t="s">
        <v>43</v>
      </c>
      <c r="O275" s="48"/>
      <c r="P275" s="246">
        <f>O275*H275</f>
        <v>0</v>
      </c>
      <c r="Q275" s="246">
        <v>0.0039199999999999999</v>
      </c>
      <c r="R275" s="246">
        <f>Q275*H275</f>
        <v>0.054762400000000003</v>
      </c>
      <c r="S275" s="246">
        <v>0</v>
      </c>
      <c r="T275" s="247">
        <f>S275*H275</f>
        <v>0</v>
      </c>
      <c r="AR275" s="25" t="s">
        <v>287</v>
      </c>
      <c r="AT275" s="25" t="s">
        <v>211</v>
      </c>
      <c r="AU275" s="25" t="s">
        <v>81</v>
      </c>
      <c r="AY275" s="25" t="s">
        <v>209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5" t="s">
        <v>79</v>
      </c>
      <c r="BK275" s="248">
        <f>ROUND(I275*H275,2)</f>
        <v>0</v>
      </c>
      <c r="BL275" s="25" t="s">
        <v>287</v>
      </c>
      <c r="BM275" s="25" t="s">
        <v>1153</v>
      </c>
    </row>
    <row r="276" s="12" customFormat="1">
      <c r="B276" s="249"/>
      <c r="C276" s="250"/>
      <c r="D276" s="251" t="s">
        <v>217</v>
      </c>
      <c r="E276" s="252" t="s">
        <v>21</v>
      </c>
      <c r="F276" s="253" t="s">
        <v>2710</v>
      </c>
      <c r="G276" s="250"/>
      <c r="H276" s="254">
        <v>13.970000000000001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AT276" s="260" t="s">
        <v>217</v>
      </c>
      <c r="AU276" s="260" t="s">
        <v>81</v>
      </c>
      <c r="AV276" s="12" t="s">
        <v>81</v>
      </c>
      <c r="AW276" s="12" t="s">
        <v>35</v>
      </c>
      <c r="AX276" s="12" t="s">
        <v>72</v>
      </c>
      <c r="AY276" s="260" t="s">
        <v>209</v>
      </c>
    </row>
    <row r="277" s="13" customFormat="1">
      <c r="B277" s="261"/>
      <c r="C277" s="262"/>
      <c r="D277" s="251" t="s">
        <v>217</v>
      </c>
      <c r="E277" s="263" t="s">
        <v>21</v>
      </c>
      <c r="F277" s="264" t="s">
        <v>2711</v>
      </c>
      <c r="G277" s="262"/>
      <c r="H277" s="263" t="s">
        <v>21</v>
      </c>
      <c r="I277" s="265"/>
      <c r="J277" s="262"/>
      <c r="K277" s="262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217</v>
      </c>
      <c r="AU277" s="270" t="s">
        <v>81</v>
      </c>
      <c r="AV277" s="13" t="s">
        <v>79</v>
      </c>
      <c r="AW277" s="13" t="s">
        <v>35</v>
      </c>
      <c r="AX277" s="13" t="s">
        <v>72</v>
      </c>
      <c r="AY277" s="270" t="s">
        <v>209</v>
      </c>
    </row>
    <row r="278" s="14" customFormat="1">
      <c r="B278" s="271"/>
      <c r="C278" s="272"/>
      <c r="D278" s="251" t="s">
        <v>217</v>
      </c>
      <c r="E278" s="273" t="s">
        <v>21</v>
      </c>
      <c r="F278" s="274" t="s">
        <v>220</v>
      </c>
      <c r="G278" s="272"/>
      <c r="H278" s="275">
        <v>13.970000000000001</v>
      </c>
      <c r="I278" s="276"/>
      <c r="J278" s="272"/>
      <c r="K278" s="272"/>
      <c r="L278" s="277"/>
      <c r="M278" s="278"/>
      <c r="N278" s="279"/>
      <c r="O278" s="279"/>
      <c r="P278" s="279"/>
      <c r="Q278" s="279"/>
      <c r="R278" s="279"/>
      <c r="S278" s="279"/>
      <c r="T278" s="280"/>
      <c r="AT278" s="281" t="s">
        <v>217</v>
      </c>
      <c r="AU278" s="281" t="s">
        <v>81</v>
      </c>
      <c r="AV278" s="14" t="s">
        <v>216</v>
      </c>
      <c r="AW278" s="14" t="s">
        <v>35</v>
      </c>
      <c r="AX278" s="14" t="s">
        <v>79</v>
      </c>
      <c r="AY278" s="281" t="s">
        <v>209</v>
      </c>
    </row>
    <row r="279" s="1" customFormat="1" ht="16.5" customHeight="1">
      <c r="B279" s="47"/>
      <c r="C279" s="282" t="s">
        <v>665</v>
      </c>
      <c r="D279" s="282" t="s">
        <v>312</v>
      </c>
      <c r="E279" s="283" t="s">
        <v>1524</v>
      </c>
      <c r="F279" s="284" t="s">
        <v>2712</v>
      </c>
      <c r="G279" s="285" t="s">
        <v>1093</v>
      </c>
      <c r="H279" s="286">
        <v>6.2039999999999997</v>
      </c>
      <c r="I279" s="287"/>
      <c r="J279" s="288">
        <f>ROUND(I279*H279,2)</f>
        <v>0</v>
      </c>
      <c r="K279" s="284" t="s">
        <v>21</v>
      </c>
      <c r="L279" s="289"/>
      <c r="M279" s="290" t="s">
        <v>21</v>
      </c>
      <c r="N279" s="291" t="s">
        <v>43</v>
      </c>
      <c r="O279" s="48"/>
      <c r="P279" s="246">
        <f>O279*H279</f>
        <v>0</v>
      </c>
      <c r="Q279" s="246">
        <v>0.024</v>
      </c>
      <c r="R279" s="246">
        <f>Q279*H279</f>
        <v>0.148896</v>
      </c>
      <c r="S279" s="246">
        <v>0</v>
      </c>
      <c r="T279" s="247">
        <f>S279*H279</f>
        <v>0</v>
      </c>
      <c r="AR279" s="25" t="s">
        <v>371</v>
      </c>
      <c r="AT279" s="25" t="s">
        <v>312</v>
      </c>
      <c r="AU279" s="25" t="s">
        <v>81</v>
      </c>
      <c r="AY279" s="25" t="s">
        <v>209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25" t="s">
        <v>79</v>
      </c>
      <c r="BK279" s="248">
        <f>ROUND(I279*H279,2)</f>
        <v>0</v>
      </c>
      <c r="BL279" s="25" t="s">
        <v>287</v>
      </c>
      <c r="BM279" s="25" t="s">
        <v>768</v>
      </c>
    </row>
    <row r="280" s="12" customFormat="1">
      <c r="B280" s="249"/>
      <c r="C280" s="250"/>
      <c r="D280" s="251" t="s">
        <v>217</v>
      </c>
      <c r="E280" s="250"/>
      <c r="F280" s="253" t="s">
        <v>2713</v>
      </c>
      <c r="G280" s="250"/>
      <c r="H280" s="254">
        <v>6.2039999999999997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AT280" s="260" t="s">
        <v>217</v>
      </c>
      <c r="AU280" s="260" t="s">
        <v>81</v>
      </c>
      <c r="AV280" s="12" t="s">
        <v>81</v>
      </c>
      <c r="AW280" s="12" t="s">
        <v>6</v>
      </c>
      <c r="AX280" s="12" t="s">
        <v>79</v>
      </c>
      <c r="AY280" s="260" t="s">
        <v>209</v>
      </c>
    </row>
    <row r="281" s="1" customFormat="1" ht="16.5" customHeight="1">
      <c r="B281" s="47"/>
      <c r="C281" s="282" t="s">
        <v>670</v>
      </c>
      <c r="D281" s="282" t="s">
        <v>312</v>
      </c>
      <c r="E281" s="283" t="s">
        <v>1527</v>
      </c>
      <c r="F281" s="284" t="s">
        <v>2714</v>
      </c>
      <c r="G281" s="285" t="s">
        <v>1093</v>
      </c>
      <c r="H281" s="286">
        <v>9.1630000000000003</v>
      </c>
      <c r="I281" s="287"/>
      <c r="J281" s="288">
        <f>ROUND(I281*H281,2)</f>
        <v>0</v>
      </c>
      <c r="K281" s="284" t="s">
        <v>21</v>
      </c>
      <c r="L281" s="289"/>
      <c r="M281" s="290" t="s">
        <v>21</v>
      </c>
      <c r="N281" s="291" t="s">
        <v>43</v>
      </c>
      <c r="O281" s="48"/>
      <c r="P281" s="246">
        <f>O281*H281</f>
        <v>0</v>
      </c>
      <c r="Q281" s="246">
        <v>0.017999999999999999</v>
      </c>
      <c r="R281" s="246">
        <f>Q281*H281</f>
        <v>0.164934</v>
      </c>
      <c r="S281" s="246">
        <v>0</v>
      </c>
      <c r="T281" s="247">
        <f>S281*H281</f>
        <v>0</v>
      </c>
      <c r="AR281" s="25" t="s">
        <v>371</v>
      </c>
      <c r="AT281" s="25" t="s">
        <v>312</v>
      </c>
      <c r="AU281" s="25" t="s">
        <v>81</v>
      </c>
      <c r="AY281" s="25" t="s">
        <v>209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79</v>
      </c>
      <c r="BK281" s="248">
        <f>ROUND(I281*H281,2)</f>
        <v>0</v>
      </c>
      <c r="BL281" s="25" t="s">
        <v>287</v>
      </c>
      <c r="BM281" s="25" t="s">
        <v>773</v>
      </c>
    </row>
    <row r="282" s="12" customFormat="1">
      <c r="B282" s="249"/>
      <c r="C282" s="250"/>
      <c r="D282" s="251" t="s">
        <v>217</v>
      </c>
      <c r="E282" s="252" t="s">
        <v>21</v>
      </c>
      <c r="F282" s="253" t="s">
        <v>2715</v>
      </c>
      <c r="G282" s="250"/>
      <c r="H282" s="254">
        <v>8.3300000000000001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AT282" s="260" t="s">
        <v>217</v>
      </c>
      <c r="AU282" s="260" t="s">
        <v>81</v>
      </c>
      <c r="AV282" s="12" t="s">
        <v>81</v>
      </c>
      <c r="AW282" s="12" t="s">
        <v>35</v>
      </c>
      <c r="AX282" s="12" t="s">
        <v>72</v>
      </c>
      <c r="AY282" s="260" t="s">
        <v>209</v>
      </c>
    </row>
    <row r="283" s="13" customFormat="1">
      <c r="B283" s="261"/>
      <c r="C283" s="262"/>
      <c r="D283" s="251" t="s">
        <v>217</v>
      </c>
      <c r="E283" s="263" t="s">
        <v>21</v>
      </c>
      <c r="F283" s="264" t="s">
        <v>2711</v>
      </c>
      <c r="G283" s="262"/>
      <c r="H283" s="263" t="s">
        <v>21</v>
      </c>
      <c r="I283" s="265"/>
      <c r="J283" s="262"/>
      <c r="K283" s="262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217</v>
      </c>
      <c r="AU283" s="270" t="s">
        <v>81</v>
      </c>
      <c r="AV283" s="13" t="s">
        <v>79</v>
      </c>
      <c r="AW283" s="13" t="s">
        <v>35</v>
      </c>
      <c r="AX283" s="13" t="s">
        <v>72</v>
      </c>
      <c r="AY283" s="270" t="s">
        <v>209</v>
      </c>
    </row>
    <row r="284" s="14" customFormat="1">
      <c r="B284" s="271"/>
      <c r="C284" s="272"/>
      <c r="D284" s="251" t="s">
        <v>217</v>
      </c>
      <c r="E284" s="273" t="s">
        <v>21</v>
      </c>
      <c r="F284" s="274" t="s">
        <v>220</v>
      </c>
      <c r="G284" s="272"/>
      <c r="H284" s="275">
        <v>8.3300000000000001</v>
      </c>
      <c r="I284" s="276"/>
      <c r="J284" s="272"/>
      <c r="K284" s="272"/>
      <c r="L284" s="277"/>
      <c r="M284" s="278"/>
      <c r="N284" s="279"/>
      <c r="O284" s="279"/>
      <c r="P284" s="279"/>
      <c r="Q284" s="279"/>
      <c r="R284" s="279"/>
      <c r="S284" s="279"/>
      <c r="T284" s="280"/>
      <c r="AT284" s="281" t="s">
        <v>217</v>
      </c>
      <c r="AU284" s="281" t="s">
        <v>81</v>
      </c>
      <c r="AV284" s="14" t="s">
        <v>216</v>
      </c>
      <c r="AW284" s="14" t="s">
        <v>35</v>
      </c>
      <c r="AX284" s="14" t="s">
        <v>79</v>
      </c>
      <c r="AY284" s="281" t="s">
        <v>209</v>
      </c>
    </row>
    <row r="285" s="12" customFormat="1">
      <c r="B285" s="249"/>
      <c r="C285" s="250"/>
      <c r="D285" s="251" t="s">
        <v>217</v>
      </c>
      <c r="E285" s="250"/>
      <c r="F285" s="253" t="s">
        <v>2716</v>
      </c>
      <c r="G285" s="250"/>
      <c r="H285" s="254">
        <v>9.1630000000000003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217</v>
      </c>
      <c r="AU285" s="260" t="s">
        <v>81</v>
      </c>
      <c r="AV285" s="12" t="s">
        <v>81</v>
      </c>
      <c r="AW285" s="12" t="s">
        <v>6</v>
      </c>
      <c r="AX285" s="12" t="s">
        <v>79</v>
      </c>
      <c r="AY285" s="260" t="s">
        <v>209</v>
      </c>
    </row>
    <row r="286" s="1" customFormat="1" ht="16.5" customHeight="1">
      <c r="B286" s="47"/>
      <c r="C286" s="237" t="s">
        <v>674</v>
      </c>
      <c r="D286" s="237" t="s">
        <v>211</v>
      </c>
      <c r="E286" s="238" t="s">
        <v>1534</v>
      </c>
      <c r="F286" s="239" t="s">
        <v>1535</v>
      </c>
      <c r="G286" s="240" t="s">
        <v>299</v>
      </c>
      <c r="H286" s="241">
        <v>0.373</v>
      </c>
      <c r="I286" s="242"/>
      <c r="J286" s="243">
        <f>ROUND(I286*H286,2)</f>
        <v>0</v>
      </c>
      <c r="K286" s="239" t="s">
        <v>215</v>
      </c>
      <c r="L286" s="73"/>
      <c r="M286" s="244" t="s">
        <v>21</v>
      </c>
      <c r="N286" s="245" t="s">
        <v>43</v>
      </c>
      <c r="O286" s="48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AR286" s="25" t="s">
        <v>287</v>
      </c>
      <c r="AT286" s="25" t="s">
        <v>211</v>
      </c>
      <c r="AU286" s="25" t="s">
        <v>81</v>
      </c>
      <c r="AY286" s="25" t="s">
        <v>209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25" t="s">
        <v>79</v>
      </c>
      <c r="BK286" s="248">
        <f>ROUND(I286*H286,2)</f>
        <v>0</v>
      </c>
      <c r="BL286" s="25" t="s">
        <v>287</v>
      </c>
      <c r="BM286" s="25" t="s">
        <v>2717</v>
      </c>
    </row>
    <row r="287" s="1" customFormat="1" ht="16.5" customHeight="1">
      <c r="B287" s="47"/>
      <c r="C287" s="237" t="s">
        <v>679</v>
      </c>
      <c r="D287" s="237" t="s">
        <v>211</v>
      </c>
      <c r="E287" s="238" t="s">
        <v>1537</v>
      </c>
      <c r="F287" s="239" t="s">
        <v>1538</v>
      </c>
      <c r="G287" s="240" t="s">
        <v>299</v>
      </c>
      <c r="H287" s="241">
        <v>0.373</v>
      </c>
      <c r="I287" s="242"/>
      <c r="J287" s="243">
        <f>ROUND(I287*H287,2)</f>
        <v>0</v>
      </c>
      <c r="K287" s="239" t="s">
        <v>215</v>
      </c>
      <c r="L287" s="73"/>
      <c r="M287" s="244" t="s">
        <v>21</v>
      </c>
      <c r="N287" s="245" t="s">
        <v>43</v>
      </c>
      <c r="O287" s="48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5" t="s">
        <v>287</v>
      </c>
      <c r="AT287" s="25" t="s">
        <v>211</v>
      </c>
      <c r="AU287" s="25" t="s">
        <v>81</v>
      </c>
      <c r="AY287" s="25" t="s">
        <v>209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5" t="s">
        <v>79</v>
      </c>
      <c r="BK287" s="248">
        <f>ROUND(I287*H287,2)</f>
        <v>0</v>
      </c>
      <c r="BL287" s="25" t="s">
        <v>287</v>
      </c>
      <c r="BM287" s="25" t="s">
        <v>2718</v>
      </c>
    </row>
    <row r="288" s="11" customFormat="1" ht="29.88" customHeight="1">
      <c r="B288" s="221"/>
      <c r="C288" s="222"/>
      <c r="D288" s="223" t="s">
        <v>71</v>
      </c>
      <c r="E288" s="235" t="s">
        <v>1540</v>
      </c>
      <c r="F288" s="235" t="s">
        <v>1541</v>
      </c>
      <c r="G288" s="222"/>
      <c r="H288" s="222"/>
      <c r="I288" s="225"/>
      <c r="J288" s="236">
        <f>BK288</f>
        <v>0</v>
      </c>
      <c r="K288" s="222"/>
      <c r="L288" s="227"/>
      <c r="M288" s="228"/>
      <c r="N288" s="229"/>
      <c r="O288" s="229"/>
      <c r="P288" s="230">
        <f>SUM(P289:P291)</f>
        <v>0</v>
      </c>
      <c r="Q288" s="229"/>
      <c r="R288" s="230">
        <f>SUM(R289:R291)</f>
        <v>0</v>
      </c>
      <c r="S288" s="229"/>
      <c r="T288" s="231">
        <f>SUM(T289:T291)</f>
        <v>0.2175</v>
      </c>
      <c r="AR288" s="232" t="s">
        <v>81</v>
      </c>
      <c r="AT288" s="233" t="s">
        <v>71</v>
      </c>
      <c r="AU288" s="233" t="s">
        <v>79</v>
      </c>
      <c r="AY288" s="232" t="s">
        <v>209</v>
      </c>
      <c r="BK288" s="234">
        <f>SUM(BK289:BK291)</f>
        <v>0</v>
      </c>
    </row>
    <row r="289" s="1" customFormat="1" ht="16.5" customHeight="1">
      <c r="B289" s="47"/>
      <c r="C289" s="237" t="s">
        <v>683</v>
      </c>
      <c r="D289" s="237" t="s">
        <v>211</v>
      </c>
      <c r="E289" s="238" t="s">
        <v>1543</v>
      </c>
      <c r="F289" s="239" t="s">
        <v>1544</v>
      </c>
      <c r="G289" s="240" t="s">
        <v>268</v>
      </c>
      <c r="H289" s="241">
        <v>66</v>
      </c>
      <c r="I289" s="242"/>
      <c r="J289" s="243">
        <f>ROUND(I289*H289,2)</f>
        <v>0</v>
      </c>
      <c r="K289" s="239" t="s">
        <v>215</v>
      </c>
      <c r="L289" s="73"/>
      <c r="M289" s="244" t="s">
        <v>21</v>
      </c>
      <c r="N289" s="245" t="s">
        <v>43</v>
      </c>
      <c r="O289" s="48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AR289" s="25" t="s">
        <v>287</v>
      </c>
      <c r="AT289" s="25" t="s">
        <v>211</v>
      </c>
      <c r="AU289" s="25" t="s">
        <v>81</v>
      </c>
      <c r="AY289" s="25" t="s">
        <v>209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25" t="s">
        <v>79</v>
      </c>
      <c r="BK289" s="248">
        <f>ROUND(I289*H289,2)</f>
        <v>0</v>
      </c>
      <c r="BL289" s="25" t="s">
        <v>287</v>
      </c>
      <c r="BM289" s="25" t="s">
        <v>2719</v>
      </c>
    </row>
    <row r="290" s="1" customFormat="1" ht="16.5" customHeight="1">
      <c r="B290" s="47"/>
      <c r="C290" s="237" t="s">
        <v>688</v>
      </c>
      <c r="D290" s="237" t="s">
        <v>211</v>
      </c>
      <c r="E290" s="238" t="s">
        <v>1560</v>
      </c>
      <c r="F290" s="239" t="s">
        <v>1561</v>
      </c>
      <c r="G290" s="240" t="s">
        <v>390</v>
      </c>
      <c r="H290" s="241">
        <v>65</v>
      </c>
      <c r="I290" s="242"/>
      <c r="J290" s="243">
        <f>ROUND(I290*H290,2)</f>
        <v>0</v>
      </c>
      <c r="K290" s="239" t="s">
        <v>215</v>
      </c>
      <c r="L290" s="73"/>
      <c r="M290" s="244" t="s">
        <v>21</v>
      </c>
      <c r="N290" s="245" t="s">
        <v>43</v>
      </c>
      <c r="O290" s="48"/>
      <c r="P290" s="246">
        <f>O290*H290</f>
        <v>0</v>
      </c>
      <c r="Q290" s="246">
        <v>0</v>
      </c>
      <c r="R290" s="246">
        <f>Q290*H290</f>
        <v>0</v>
      </c>
      <c r="S290" s="246">
        <v>0.00029999999999999997</v>
      </c>
      <c r="T290" s="247">
        <f>S290*H290</f>
        <v>0.0195</v>
      </c>
      <c r="AR290" s="25" t="s">
        <v>287</v>
      </c>
      <c r="AT290" s="25" t="s">
        <v>211</v>
      </c>
      <c r="AU290" s="25" t="s">
        <v>81</v>
      </c>
      <c r="AY290" s="25" t="s">
        <v>209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25" t="s">
        <v>79</v>
      </c>
      <c r="BK290" s="248">
        <f>ROUND(I290*H290,2)</f>
        <v>0</v>
      </c>
      <c r="BL290" s="25" t="s">
        <v>287</v>
      </c>
      <c r="BM290" s="25" t="s">
        <v>1205</v>
      </c>
    </row>
    <row r="291" s="1" customFormat="1" ht="16.5" customHeight="1">
      <c r="B291" s="47"/>
      <c r="C291" s="237" t="s">
        <v>446</v>
      </c>
      <c r="D291" s="237" t="s">
        <v>211</v>
      </c>
      <c r="E291" s="238" t="s">
        <v>1564</v>
      </c>
      <c r="F291" s="239" t="s">
        <v>1565</v>
      </c>
      <c r="G291" s="240" t="s">
        <v>268</v>
      </c>
      <c r="H291" s="241">
        <v>66</v>
      </c>
      <c r="I291" s="242"/>
      <c r="J291" s="243">
        <f>ROUND(I291*H291,2)</f>
        <v>0</v>
      </c>
      <c r="K291" s="239" t="s">
        <v>215</v>
      </c>
      <c r="L291" s="73"/>
      <c r="M291" s="244" t="s">
        <v>21</v>
      </c>
      <c r="N291" s="245" t="s">
        <v>43</v>
      </c>
      <c r="O291" s="48"/>
      <c r="P291" s="246">
        <f>O291*H291</f>
        <v>0</v>
      </c>
      <c r="Q291" s="246">
        <v>0</v>
      </c>
      <c r="R291" s="246">
        <f>Q291*H291</f>
        <v>0</v>
      </c>
      <c r="S291" s="246">
        <v>0.0030000000000000001</v>
      </c>
      <c r="T291" s="247">
        <f>S291*H291</f>
        <v>0.19800000000000001</v>
      </c>
      <c r="AR291" s="25" t="s">
        <v>287</v>
      </c>
      <c r="AT291" s="25" t="s">
        <v>211</v>
      </c>
      <c r="AU291" s="25" t="s">
        <v>81</v>
      </c>
      <c r="AY291" s="25" t="s">
        <v>209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25" t="s">
        <v>79</v>
      </c>
      <c r="BK291" s="248">
        <f>ROUND(I291*H291,2)</f>
        <v>0</v>
      </c>
      <c r="BL291" s="25" t="s">
        <v>287</v>
      </c>
      <c r="BM291" s="25" t="s">
        <v>1213</v>
      </c>
    </row>
    <row r="292" s="11" customFormat="1" ht="29.88" customHeight="1">
      <c r="B292" s="221"/>
      <c r="C292" s="222"/>
      <c r="D292" s="223" t="s">
        <v>71</v>
      </c>
      <c r="E292" s="235" t="s">
        <v>1594</v>
      </c>
      <c r="F292" s="235" t="s">
        <v>1595</v>
      </c>
      <c r="G292" s="222"/>
      <c r="H292" s="222"/>
      <c r="I292" s="225"/>
      <c r="J292" s="236">
        <f>BK292</f>
        <v>0</v>
      </c>
      <c r="K292" s="222"/>
      <c r="L292" s="227"/>
      <c r="M292" s="228"/>
      <c r="N292" s="229"/>
      <c r="O292" s="229"/>
      <c r="P292" s="230">
        <f>SUM(P293:P305)</f>
        <v>0</v>
      </c>
      <c r="Q292" s="229"/>
      <c r="R292" s="230">
        <f>SUM(R293:R305)</f>
        <v>0.69779000000000002</v>
      </c>
      <c r="S292" s="229"/>
      <c r="T292" s="231">
        <f>SUM(T293:T305)</f>
        <v>0</v>
      </c>
      <c r="AR292" s="232" t="s">
        <v>81</v>
      </c>
      <c r="AT292" s="233" t="s">
        <v>71</v>
      </c>
      <c r="AU292" s="233" t="s">
        <v>79</v>
      </c>
      <c r="AY292" s="232" t="s">
        <v>209</v>
      </c>
      <c r="BK292" s="234">
        <f>SUM(BK293:BK305)</f>
        <v>0</v>
      </c>
    </row>
    <row r="293" s="1" customFormat="1" ht="25.5" customHeight="1">
      <c r="B293" s="47"/>
      <c r="C293" s="237" t="s">
        <v>699</v>
      </c>
      <c r="D293" s="237" t="s">
        <v>211</v>
      </c>
      <c r="E293" s="238" t="s">
        <v>1596</v>
      </c>
      <c r="F293" s="239" t="s">
        <v>1597</v>
      </c>
      <c r="G293" s="240" t="s">
        <v>268</v>
      </c>
      <c r="H293" s="241">
        <v>26.300000000000001</v>
      </c>
      <c r="I293" s="242"/>
      <c r="J293" s="243">
        <f>ROUND(I293*H293,2)</f>
        <v>0</v>
      </c>
      <c r="K293" s="239" t="s">
        <v>215</v>
      </c>
      <c r="L293" s="73"/>
      <c r="M293" s="244" t="s">
        <v>21</v>
      </c>
      <c r="N293" s="245" t="s">
        <v>43</v>
      </c>
      <c r="O293" s="48"/>
      <c r="P293" s="246">
        <f>O293*H293</f>
        <v>0</v>
      </c>
      <c r="Q293" s="246">
        <v>0.0030000000000000001</v>
      </c>
      <c r="R293" s="246">
        <f>Q293*H293</f>
        <v>0.078899999999999998</v>
      </c>
      <c r="S293" s="246">
        <v>0</v>
      </c>
      <c r="T293" s="247">
        <f>S293*H293</f>
        <v>0</v>
      </c>
      <c r="AR293" s="25" t="s">
        <v>287</v>
      </c>
      <c r="AT293" s="25" t="s">
        <v>211</v>
      </c>
      <c r="AU293" s="25" t="s">
        <v>81</v>
      </c>
      <c r="AY293" s="25" t="s">
        <v>209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25" t="s">
        <v>79</v>
      </c>
      <c r="BK293" s="248">
        <f>ROUND(I293*H293,2)</f>
        <v>0</v>
      </c>
      <c r="BL293" s="25" t="s">
        <v>287</v>
      </c>
      <c r="BM293" s="25" t="s">
        <v>784</v>
      </c>
    </row>
    <row r="294" s="12" customFormat="1">
      <c r="B294" s="249"/>
      <c r="C294" s="250"/>
      <c r="D294" s="251" t="s">
        <v>217</v>
      </c>
      <c r="E294" s="252" t="s">
        <v>21</v>
      </c>
      <c r="F294" s="253" t="s">
        <v>2720</v>
      </c>
      <c r="G294" s="250"/>
      <c r="H294" s="254">
        <v>26.300000000000001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AT294" s="260" t="s">
        <v>217</v>
      </c>
      <c r="AU294" s="260" t="s">
        <v>81</v>
      </c>
      <c r="AV294" s="12" t="s">
        <v>81</v>
      </c>
      <c r="AW294" s="12" t="s">
        <v>35</v>
      </c>
      <c r="AX294" s="12" t="s">
        <v>72</v>
      </c>
      <c r="AY294" s="260" t="s">
        <v>209</v>
      </c>
    </row>
    <row r="295" s="13" customFormat="1">
      <c r="B295" s="261"/>
      <c r="C295" s="262"/>
      <c r="D295" s="251" t="s">
        <v>217</v>
      </c>
      <c r="E295" s="263" t="s">
        <v>21</v>
      </c>
      <c r="F295" s="264" t="s">
        <v>2711</v>
      </c>
      <c r="G295" s="262"/>
      <c r="H295" s="263" t="s">
        <v>21</v>
      </c>
      <c r="I295" s="265"/>
      <c r="J295" s="262"/>
      <c r="K295" s="262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217</v>
      </c>
      <c r="AU295" s="270" t="s">
        <v>81</v>
      </c>
      <c r="AV295" s="13" t="s">
        <v>79</v>
      </c>
      <c r="AW295" s="13" t="s">
        <v>35</v>
      </c>
      <c r="AX295" s="13" t="s">
        <v>72</v>
      </c>
      <c r="AY295" s="270" t="s">
        <v>209</v>
      </c>
    </row>
    <row r="296" s="14" customFormat="1">
      <c r="B296" s="271"/>
      <c r="C296" s="272"/>
      <c r="D296" s="251" t="s">
        <v>217</v>
      </c>
      <c r="E296" s="273" t="s">
        <v>21</v>
      </c>
      <c r="F296" s="274" t="s">
        <v>220</v>
      </c>
      <c r="G296" s="272"/>
      <c r="H296" s="275">
        <v>26.300000000000001</v>
      </c>
      <c r="I296" s="276"/>
      <c r="J296" s="272"/>
      <c r="K296" s="272"/>
      <c r="L296" s="277"/>
      <c r="M296" s="278"/>
      <c r="N296" s="279"/>
      <c r="O296" s="279"/>
      <c r="P296" s="279"/>
      <c r="Q296" s="279"/>
      <c r="R296" s="279"/>
      <c r="S296" s="279"/>
      <c r="T296" s="280"/>
      <c r="AT296" s="281" t="s">
        <v>217</v>
      </c>
      <c r="AU296" s="281" t="s">
        <v>81</v>
      </c>
      <c r="AV296" s="14" t="s">
        <v>216</v>
      </c>
      <c r="AW296" s="14" t="s">
        <v>35</v>
      </c>
      <c r="AX296" s="14" t="s">
        <v>79</v>
      </c>
      <c r="AY296" s="281" t="s">
        <v>209</v>
      </c>
    </row>
    <row r="297" s="1" customFormat="1" ht="16.5" customHeight="1">
      <c r="B297" s="47"/>
      <c r="C297" s="282" t="s">
        <v>704</v>
      </c>
      <c r="D297" s="282" t="s">
        <v>312</v>
      </c>
      <c r="E297" s="283" t="s">
        <v>1601</v>
      </c>
      <c r="F297" s="284" t="s">
        <v>2721</v>
      </c>
      <c r="G297" s="285" t="s">
        <v>268</v>
      </c>
      <c r="H297" s="286">
        <v>29.370000000000001</v>
      </c>
      <c r="I297" s="287"/>
      <c r="J297" s="288">
        <f>ROUND(I297*H297,2)</f>
        <v>0</v>
      </c>
      <c r="K297" s="284" t="s">
        <v>21</v>
      </c>
      <c r="L297" s="289"/>
      <c r="M297" s="290" t="s">
        <v>21</v>
      </c>
      <c r="N297" s="291" t="s">
        <v>43</v>
      </c>
      <c r="O297" s="48"/>
      <c r="P297" s="246">
        <f>O297*H297</f>
        <v>0</v>
      </c>
      <c r="Q297" s="246">
        <v>0.021000000000000001</v>
      </c>
      <c r="R297" s="246">
        <f>Q297*H297</f>
        <v>0.61677000000000004</v>
      </c>
      <c r="S297" s="246">
        <v>0</v>
      </c>
      <c r="T297" s="247">
        <f>S297*H297</f>
        <v>0</v>
      </c>
      <c r="AR297" s="25" t="s">
        <v>371</v>
      </c>
      <c r="AT297" s="25" t="s">
        <v>312</v>
      </c>
      <c r="AU297" s="25" t="s">
        <v>81</v>
      </c>
      <c r="AY297" s="25" t="s">
        <v>209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5" t="s">
        <v>79</v>
      </c>
      <c r="BK297" s="248">
        <f>ROUND(I297*H297,2)</f>
        <v>0</v>
      </c>
      <c r="BL297" s="25" t="s">
        <v>287</v>
      </c>
      <c r="BM297" s="25" t="s">
        <v>789</v>
      </c>
    </row>
    <row r="298" s="12" customFormat="1">
      <c r="B298" s="249"/>
      <c r="C298" s="250"/>
      <c r="D298" s="251" t="s">
        <v>217</v>
      </c>
      <c r="E298" s="252" t="s">
        <v>21</v>
      </c>
      <c r="F298" s="253" t="s">
        <v>2722</v>
      </c>
      <c r="G298" s="250"/>
      <c r="H298" s="254">
        <v>29.370000000000001</v>
      </c>
      <c r="I298" s="255"/>
      <c r="J298" s="250"/>
      <c r="K298" s="250"/>
      <c r="L298" s="256"/>
      <c r="M298" s="257"/>
      <c r="N298" s="258"/>
      <c r="O298" s="258"/>
      <c r="P298" s="258"/>
      <c r="Q298" s="258"/>
      <c r="R298" s="258"/>
      <c r="S298" s="258"/>
      <c r="T298" s="259"/>
      <c r="AT298" s="260" t="s">
        <v>217</v>
      </c>
      <c r="AU298" s="260" t="s">
        <v>81</v>
      </c>
      <c r="AV298" s="12" t="s">
        <v>81</v>
      </c>
      <c r="AW298" s="12" t="s">
        <v>35</v>
      </c>
      <c r="AX298" s="12" t="s">
        <v>72</v>
      </c>
      <c r="AY298" s="260" t="s">
        <v>209</v>
      </c>
    </row>
    <row r="299" s="13" customFormat="1">
      <c r="B299" s="261"/>
      <c r="C299" s="262"/>
      <c r="D299" s="251" t="s">
        <v>217</v>
      </c>
      <c r="E299" s="263" t="s">
        <v>21</v>
      </c>
      <c r="F299" s="264" t="s">
        <v>2711</v>
      </c>
      <c r="G299" s="262"/>
      <c r="H299" s="263" t="s">
        <v>21</v>
      </c>
      <c r="I299" s="265"/>
      <c r="J299" s="262"/>
      <c r="K299" s="262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217</v>
      </c>
      <c r="AU299" s="270" t="s">
        <v>81</v>
      </c>
      <c r="AV299" s="13" t="s">
        <v>79</v>
      </c>
      <c r="AW299" s="13" t="s">
        <v>35</v>
      </c>
      <c r="AX299" s="13" t="s">
        <v>72</v>
      </c>
      <c r="AY299" s="270" t="s">
        <v>209</v>
      </c>
    </row>
    <row r="300" s="14" customFormat="1">
      <c r="B300" s="271"/>
      <c r="C300" s="272"/>
      <c r="D300" s="251" t="s">
        <v>217</v>
      </c>
      <c r="E300" s="273" t="s">
        <v>21</v>
      </c>
      <c r="F300" s="274" t="s">
        <v>220</v>
      </c>
      <c r="G300" s="272"/>
      <c r="H300" s="275">
        <v>29.370000000000001</v>
      </c>
      <c r="I300" s="276"/>
      <c r="J300" s="272"/>
      <c r="K300" s="272"/>
      <c r="L300" s="277"/>
      <c r="M300" s="278"/>
      <c r="N300" s="279"/>
      <c r="O300" s="279"/>
      <c r="P300" s="279"/>
      <c r="Q300" s="279"/>
      <c r="R300" s="279"/>
      <c r="S300" s="279"/>
      <c r="T300" s="280"/>
      <c r="AT300" s="281" t="s">
        <v>217</v>
      </c>
      <c r="AU300" s="281" t="s">
        <v>81</v>
      </c>
      <c r="AV300" s="14" t="s">
        <v>216</v>
      </c>
      <c r="AW300" s="14" t="s">
        <v>35</v>
      </c>
      <c r="AX300" s="14" t="s">
        <v>79</v>
      </c>
      <c r="AY300" s="281" t="s">
        <v>209</v>
      </c>
    </row>
    <row r="301" s="1" customFormat="1" ht="25.5" customHeight="1">
      <c r="B301" s="47"/>
      <c r="C301" s="237" t="s">
        <v>709</v>
      </c>
      <c r="D301" s="237" t="s">
        <v>211</v>
      </c>
      <c r="E301" s="238" t="s">
        <v>1605</v>
      </c>
      <c r="F301" s="239" t="s">
        <v>1606</v>
      </c>
      <c r="G301" s="240" t="s">
        <v>268</v>
      </c>
      <c r="H301" s="241">
        <v>26.300000000000001</v>
      </c>
      <c r="I301" s="242"/>
      <c r="J301" s="243">
        <f>ROUND(I301*H301,2)</f>
        <v>0</v>
      </c>
      <c r="K301" s="239" t="s">
        <v>215</v>
      </c>
      <c r="L301" s="73"/>
      <c r="M301" s="244" t="s">
        <v>21</v>
      </c>
      <c r="N301" s="245" t="s">
        <v>43</v>
      </c>
      <c r="O301" s="48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AR301" s="25" t="s">
        <v>287</v>
      </c>
      <c r="AT301" s="25" t="s">
        <v>211</v>
      </c>
      <c r="AU301" s="25" t="s">
        <v>81</v>
      </c>
      <c r="AY301" s="25" t="s">
        <v>209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5" t="s">
        <v>79</v>
      </c>
      <c r="BK301" s="248">
        <f>ROUND(I301*H301,2)</f>
        <v>0</v>
      </c>
      <c r="BL301" s="25" t="s">
        <v>287</v>
      </c>
      <c r="BM301" s="25" t="s">
        <v>2723</v>
      </c>
    </row>
    <row r="302" s="1" customFormat="1" ht="25.5" customHeight="1">
      <c r="B302" s="47"/>
      <c r="C302" s="237" t="s">
        <v>714</v>
      </c>
      <c r="D302" s="237" t="s">
        <v>211</v>
      </c>
      <c r="E302" s="238" t="s">
        <v>1609</v>
      </c>
      <c r="F302" s="239" t="s">
        <v>1610</v>
      </c>
      <c r="G302" s="240" t="s">
        <v>268</v>
      </c>
      <c r="H302" s="241">
        <v>26.300000000000001</v>
      </c>
      <c r="I302" s="242"/>
      <c r="J302" s="243">
        <f>ROUND(I302*H302,2)</f>
        <v>0</v>
      </c>
      <c r="K302" s="239" t="s">
        <v>215</v>
      </c>
      <c r="L302" s="73"/>
      <c r="M302" s="244" t="s">
        <v>21</v>
      </c>
      <c r="N302" s="245" t="s">
        <v>43</v>
      </c>
      <c r="O302" s="48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AR302" s="25" t="s">
        <v>287</v>
      </c>
      <c r="AT302" s="25" t="s">
        <v>211</v>
      </c>
      <c r="AU302" s="25" t="s">
        <v>81</v>
      </c>
      <c r="AY302" s="25" t="s">
        <v>209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25" t="s">
        <v>79</v>
      </c>
      <c r="BK302" s="248">
        <f>ROUND(I302*H302,2)</f>
        <v>0</v>
      </c>
      <c r="BL302" s="25" t="s">
        <v>287</v>
      </c>
      <c r="BM302" s="25" t="s">
        <v>2724</v>
      </c>
    </row>
    <row r="303" s="1" customFormat="1" ht="16.5" customHeight="1">
      <c r="B303" s="47"/>
      <c r="C303" s="237" t="s">
        <v>719</v>
      </c>
      <c r="D303" s="237" t="s">
        <v>211</v>
      </c>
      <c r="E303" s="238" t="s">
        <v>1613</v>
      </c>
      <c r="F303" s="239" t="s">
        <v>1614</v>
      </c>
      <c r="G303" s="240" t="s">
        <v>390</v>
      </c>
      <c r="H303" s="241">
        <v>2</v>
      </c>
      <c r="I303" s="242"/>
      <c r="J303" s="243">
        <f>ROUND(I303*H303,2)</f>
        <v>0</v>
      </c>
      <c r="K303" s="239" t="s">
        <v>215</v>
      </c>
      <c r="L303" s="73"/>
      <c r="M303" s="244" t="s">
        <v>21</v>
      </c>
      <c r="N303" s="245" t="s">
        <v>43</v>
      </c>
      <c r="O303" s="48"/>
      <c r="P303" s="246">
        <f>O303*H303</f>
        <v>0</v>
      </c>
      <c r="Q303" s="246">
        <v>0.00106</v>
      </c>
      <c r="R303" s="246">
        <f>Q303*H303</f>
        <v>0.0021199999999999999</v>
      </c>
      <c r="S303" s="246">
        <v>0</v>
      </c>
      <c r="T303" s="247">
        <f>S303*H303</f>
        <v>0</v>
      </c>
      <c r="AR303" s="25" t="s">
        <v>287</v>
      </c>
      <c r="AT303" s="25" t="s">
        <v>211</v>
      </c>
      <c r="AU303" s="25" t="s">
        <v>81</v>
      </c>
      <c r="AY303" s="25" t="s">
        <v>209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79</v>
      </c>
      <c r="BK303" s="248">
        <f>ROUND(I303*H303,2)</f>
        <v>0</v>
      </c>
      <c r="BL303" s="25" t="s">
        <v>287</v>
      </c>
      <c r="BM303" s="25" t="s">
        <v>793</v>
      </c>
    </row>
    <row r="304" s="1" customFormat="1" ht="16.5" customHeight="1">
      <c r="B304" s="47"/>
      <c r="C304" s="237" t="s">
        <v>724</v>
      </c>
      <c r="D304" s="237" t="s">
        <v>211</v>
      </c>
      <c r="E304" s="238" t="s">
        <v>1617</v>
      </c>
      <c r="F304" s="239" t="s">
        <v>1618</v>
      </c>
      <c r="G304" s="240" t="s">
        <v>299</v>
      </c>
      <c r="H304" s="241">
        <v>0.69799999999999995</v>
      </c>
      <c r="I304" s="242"/>
      <c r="J304" s="243">
        <f>ROUND(I304*H304,2)</f>
        <v>0</v>
      </c>
      <c r="K304" s="239" t="s">
        <v>215</v>
      </c>
      <c r="L304" s="73"/>
      <c r="M304" s="244" t="s">
        <v>21</v>
      </c>
      <c r="N304" s="245" t="s">
        <v>43</v>
      </c>
      <c r="O304" s="48"/>
      <c r="P304" s="246">
        <f>O304*H304</f>
        <v>0</v>
      </c>
      <c r="Q304" s="246">
        <v>0</v>
      </c>
      <c r="R304" s="246">
        <f>Q304*H304</f>
        <v>0</v>
      </c>
      <c r="S304" s="246">
        <v>0</v>
      </c>
      <c r="T304" s="247">
        <f>S304*H304</f>
        <v>0</v>
      </c>
      <c r="AR304" s="25" t="s">
        <v>287</v>
      </c>
      <c r="AT304" s="25" t="s">
        <v>211</v>
      </c>
      <c r="AU304" s="25" t="s">
        <v>81</v>
      </c>
      <c r="AY304" s="25" t="s">
        <v>209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25" t="s">
        <v>79</v>
      </c>
      <c r="BK304" s="248">
        <f>ROUND(I304*H304,2)</f>
        <v>0</v>
      </c>
      <c r="BL304" s="25" t="s">
        <v>287</v>
      </c>
      <c r="BM304" s="25" t="s">
        <v>2725</v>
      </c>
    </row>
    <row r="305" s="1" customFormat="1" ht="16.5" customHeight="1">
      <c r="B305" s="47"/>
      <c r="C305" s="237" t="s">
        <v>728</v>
      </c>
      <c r="D305" s="237" t="s">
        <v>211</v>
      </c>
      <c r="E305" s="238" t="s">
        <v>1621</v>
      </c>
      <c r="F305" s="239" t="s">
        <v>1622</v>
      </c>
      <c r="G305" s="240" t="s">
        <v>299</v>
      </c>
      <c r="H305" s="241">
        <v>0.69799999999999995</v>
      </c>
      <c r="I305" s="242"/>
      <c r="J305" s="243">
        <f>ROUND(I305*H305,2)</f>
        <v>0</v>
      </c>
      <c r="K305" s="239" t="s">
        <v>215</v>
      </c>
      <c r="L305" s="73"/>
      <c r="M305" s="244" t="s">
        <v>21</v>
      </c>
      <c r="N305" s="245" t="s">
        <v>43</v>
      </c>
      <c r="O305" s="48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5" t="s">
        <v>287</v>
      </c>
      <c r="AT305" s="25" t="s">
        <v>211</v>
      </c>
      <c r="AU305" s="25" t="s">
        <v>81</v>
      </c>
      <c r="AY305" s="25" t="s">
        <v>209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5" t="s">
        <v>79</v>
      </c>
      <c r="BK305" s="248">
        <f>ROUND(I305*H305,2)</f>
        <v>0</v>
      </c>
      <c r="BL305" s="25" t="s">
        <v>287</v>
      </c>
      <c r="BM305" s="25" t="s">
        <v>2726</v>
      </c>
    </row>
    <row r="306" s="11" customFormat="1" ht="29.88" customHeight="1">
      <c r="B306" s="221"/>
      <c r="C306" s="222"/>
      <c r="D306" s="223" t="s">
        <v>71</v>
      </c>
      <c r="E306" s="235" t="s">
        <v>1624</v>
      </c>
      <c r="F306" s="235" t="s">
        <v>1625</v>
      </c>
      <c r="G306" s="222"/>
      <c r="H306" s="222"/>
      <c r="I306" s="225"/>
      <c r="J306" s="236">
        <f>BK306</f>
        <v>0</v>
      </c>
      <c r="K306" s="222"/>
      <c r="L306" s="227"/>
      <c r="M306" s="228"/>
      <c r="N306" s="229"/>
      <c r="O306" s="229"/>
      <c r="P306" s="230">
        <f>SUM(P307:P309)</f>
        <v>0</v>
      </c>
      <c r="Q306" s="229"/>
      <c r="R306" s="230">
        <f>SUM(R307:R309)</f>
        <v>0.0073800000000000011</v>
      </c>
      <c r="S306" s="229"/>
      <c r="T306" s="231">
        <f>SUM(T307:T309)</f>
        <v>0</v>
      </c>
      <c r="AR306" s="232" t="s">
        <v>81</v>
      </c>
      <c r="AT306" s="233" t="s">
        <v>71</v>
      </c>
      <c r="AU306" s="233" t="s">
        <v>79</v>
      </c>
      <c r="AY306" s="232" t="s">
        <v>209</v>
      </c>
      <c r="BK306" s="234">
        <f>SUM(BK307:BK309)</f>
        <v>0</v>
      </c>
    </row>
    <row r="307" s="1" customFormat="1" ht="16.5" customHeight="1">
      <c r="B307" s="47"/>
      <c r="C307" s="237" t="s">
        <v>468</v>
      </c>
      <c r="D307" s="237" t="s">
        <v>211</v>
      </c>
      <c r="E307" s="238" t="s">
        <v>1631</v>
      </c>
      <c r="F307" s="239" t="s">
        <v>1632</v>
      </c>
      <c r="G307" s="240" t="s">
        <v>268</v>
      </c>
      <c r="H307" s="241">
        <v>18</v>
      </c>
      <c r="I307" s="242"/>
      <c r="J307" s="243">
        <f>ROUND(I307*H307,2)</f>
        <v>0</v>
      </c>
      <c r="K307" s="239" t="s">
        <v>215</v>
      </c>
      <c r="L307" s="73"/>
      <c r="M307" s="244" t="s">
        <v>21</v>
      </c>
      <c r="N307" s="245" t="s">
        <v>43</v>
      </c>
      <c r="O307" s="48"/>
      <c r="P307" s="246">
        <f>O307*H307</f>
        <v>0</v>
      </c>
      <c r="Q307" s="246">
        <v>0.00017000000000000001</v>
      </c>
      <c r="R307" s="246">
        <f>Q307*H307</f>
        <v>0.0030600000000000002</v>
      </c>
      <c r="S307" s="246">
        <v>0</v>
      </c>
      <c r="T307" s="247">
        <f>S307*H307</f>
        <v>0</v>
      </c>
      <c r="AR307" s="25" t="s">
        <v>287</v>
      </c>
      <c r="AT307" s="25" t="s">
        <v>211</v>
      </c>
      <c r="AU307" s="25" t="s">
        <v>81</v>
      </c>
      <c r="AY307" s="25" t="s">
        <v>209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25" t="s">
        <v>79</v>
      </c>
      <c r="BK307" s="248">
        <f>ROUND(I307*H307,2)</f>
        <v>0</v>
      </c>
      <c r="BL307" s="25" t="s">
        <v>287</v>
      </c>
      <c r="BM307" s="25" t="s">
        <v>2727</v>
      </c>
    </row>
    <row r="308" s="1" customFormat="1" ht="16.5" customHeight="1">
      <c r="B308" s="47"/>
      <c r="C308" s="237" t="s">
        <v>737</v>
      </c>
      <c r="D308" s="237" t="s">
        <v>211</v>
      </c>
      <c r="E308" s="238" t="s">
        <v>1635</v>
      </c>
      <c r="F308" s="239" t="s">
        <v>1636</v>
      </c>
      <c r="G308" s="240" t="s">
        <v>268</v>
      </c>
      <c r="H308" s="241">
        <v>18</v>
      </c>
      <c r="I308" s="242"/>
      <c r="J308" s="243">
        <f>ROUND(I308*H308,2)</f>
        <v>0</v>
      </c>
      <c r="K308" s="239" t="s">
        <v>215</v>
      </c>
      <c r="L308" s="73"/>
      <c r="M308" s="244" t="s">
        <v>21</v>
      </c>
      <c r="N308" s="245" t="s">
        <v>43</v>
      </c>
      <c r="O308" s="48"/>
      <c r="P308" s="246">
        <f>O308*H308</f>
        <v>0</v>
      </c>
      <c r="Q308" s="246">
        <v>0.00012</v>
      </c>
      <c r="R308" s="246">
        <f>Q308*H308</f>
        <v>0.00216</v>
      </c>
      <c r="S308" s="246">
        <v>0</v>
      </c>
      <c r="T308" s="247">
        <f>S308*H308</f>
        <v>0</v>
      </c>
      <c r="AR308" s="25" t="s">
        <v>287</v>
      </c>
      <c r="AT308" s="25" t="s">
        <v>211</v>
      </c>
      <c r="AU308" s="25" t="s">
        <v>81</v>
      </c>
      <c r="AY308" s="25" t="s">
        <v>209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25" t="s">
        <v>79</v>
      </c>
      <c r="BK308" s="248">
        <f>ROUND(I308*H308,2)</f>
        <v>0</v>
      </c>
      <c r="BL308" s="25" t="s">
        <v>287</v>
      </c>
      <c r="BM308" s="25" t="s">
        <v>2728</v>
      </c>
    </row>
    <row r="309" s="1" customFormat="1" ht="16.5" customHeight="1">
      <c r="B309" s="47"/>
      <c r="C309" s="237" t="s">
        <v>742</v>
      </c>
      <c r="D309" s="237" t="s">
        <v>211</v>
      </c>
      <c r="E309" s="238" t="s">
        <v>1639</v>
      </c>
      <c r="F309" s="239" t="s">
        <v>1640</v>
      </c>
      <c r="G309" s="240" t="s">
        <v>268</v>
      </c>
      <c r="H309" s="241">
        <v>18</v>
      </c>
      <c r="I309" s="242"/>
      <c r="J309" s="243">
        <f>ROUND(I309*H309,2)</f>
        <v>0</v>
      </c>
      <c r="K309" s="239" t="s">
        <v>215</v>
      </c>
      <c r="L309" s="73"/>
      <c r="M309" s="244" t="s">
        <v>21</v>
      </c>
      <c r="N309" s="245" t="s">
        <v>43</v>
      </c>
      <c r="O309" s="48"/>
      <c r="P309" s="246">
        <f>O309*H309</f>
        <v>0</v>
      </c>
      <c r="Q309" s="246">
        <v>0.00012</v>
      </c>
      <c r="R309" s="246">
        <f>Q309*H309</f>
        <v>0.00216</v>
      </c>
      <c r="S309" s="246">
        <v>0</v>
      </c>
      <c r="T309" s="247">
        <f>S309*H309</f>
        <v>0</v>
      </c>
      <c r="AR309" s="25" t="s">
        <v>287</v>
      </c>
      <c r="AT309" s="25" t="s">
        <v>211</v>
      </c>
      <c r="AU309" s="25" t="s">
        <v>81</v>
      </c>
      <c r="AY309" s="25" t="s">
        <v>209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25" t="s">
        <v>79</v>
      </c>
      <c r="BK309" s="248">
        <f>ROUND(I309*H309,2)</f>
        <v>0</v>
      </c>
      <c r="BL309" s="25" t="s">
        <v>287</v>
      </c>
      <c r="BM309" s="25" t="s">
        <v>2729</v>
      </c>
    </row>
    <row r="310" s="11" customFormat="1" ht="29.88" customHeight="1">
      <c r="B310" s="221"/>
      <c r="C310" s="222"/>
      <c r="D310" s="223" t="s">
        <v>71</v>
      </c>
      <c r="E310" s="235" t="s">
        <v>1671</v>
      </c>
      <c r="F310" s="235" t="s">
        <v>1672</v>
      </c>
      <c r="G310" s="222"/>
      <c r="H310" s="222"/>
      <c r="I310" s="225"/>
      <c r="J310" s="236">
        <f>BK310</f>
        <v>0</v>
      </c>
      <c r="K310" s="222"/>
      <c r="L310" s="227"/>
      <c r="M310" s="228"/>
      <c r="N310" s="229"/>
      <c r="O310" s="229"/>
      <c r="P310" s="230">
        <f>SUM(P311:P315)</f>
        <v>0</v>
      </c>
      <c r="Q310" s="229"/>
      <c r="R310" s="230">
        <f>SUM(R311:R315)</f>
        <v>0.36712499999999998</v>
      </c>
      <c r="S310" s="229"/>
      <c r="T310" s="231">
        <f>SUM(T311:T315)</f>
        <v>0.067890000000000006</v>
      </c>
      <c r="AR310" s="232" t="s">
        <v>81</v>
      </c>
      <c r="AT310" s="233" t="s">
        <v>71</v>
      </c>
      <c r="AU310" s="233" t="s">
        <v>79</v>
      </c>
      <c r="AY310" s="232" t="s">
        <v>209</v>
      </c>
      <c r="BK310" s="234">
        <f>SUM(BK311:BK315)</f>
        <v>0</v>
      </c>
    </row>
    <row r="311" s="1" customFormat="1" ht="16.5" customHeight="1">
      <c r="B311" s="47"/>
      <c r="C311" s="237" t="s">
        <v>746</v>
      </c>
      <c r="D311" s="237" t="s">
        <v>211</v>
      </c>
      <c r="E311" s="238" t="s">
        <v>1686</v>
      </c>
      <c r="F311" s="239" t="s">
        <v>1687</v>
      </c>
      <c r="G311" s="240" t="s">
        <v>268</v>
      </c>
      <c r="H311" s="241">
        <v>219</v>
      </c>
      <c r="I311" s="242"/>
      <c r="J311" s="243">
        <f>ROUND(I311*H311,2)</f>
        <v>0</v>
      </c>
      <c r="K311" s="239" t="s">
        <v>215</v>
      </c>
      <c r="L311" s="73"/>
      <c r="M311" s="244" t="s">
        <v>21</v>
      </c>
      <c r="N311" s="245" t="s">
        <v>43</v>
      </c>
      <c r="O311" s="48"/>
      <c r="P311" s="246">
        <f>O311*H311</f>
        <v>0</v>
      </c>
      <c r="Q311" s="246">
        <v>0.001</v>
      </c>
      <c r="R311" s="246">
        <f>Q311*H311</f>
        <v>0.219</v>
      </c>
      <c r="S311" s="246">
        <v>0.00031</v>
      </c>
      <c r="T311" s="247">
        <f>S311*H311</f>
        <v>0.067890000000000006</v>
      </c>
      <c r="AR311" s="25" t="s">
        <v>287</v>
      </c>
      <c r="AT311" s="25" t="s">
        <v>211</v>
      </c>
      <c r="AU311" s="25" t="s">
        <v>81</v>
      </c>
      <c r="AY311" s="25" t="s">
        <v>209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25" t="s">
        <v>79</v>
      </c>
      <c r="BK311" s="248">
        <f>ROUND(I311*H311,2)</f>
        <v>0</v>
      </c>
      <c r="BL311" s="25" t="s">
        <v>287</v>
      </c>
      <c r="BM311" s="25" t="s">
        <v>2730</v>
      </c>
    </row>
    <row r="312" s="1" customFormat="1" ht="16.5" customHeight="1">
      <c r="B312" s="47"/>
      <c r="C312" s="237" t="s">
        <v>750</v>
      </c>
      <c r="D312" s="237" t="s">
        <v>211</v>
      </c>
      <c r="E312" s="238" t="s">
        <v>1674</v>
      </c>
      <c r="F312" s="239" t="s">
        <v>1675</v>
      </c>
      <c r="G312" s="240" t="s">
        <v>268</v>
      </c>
      <c r="H312" s="241">
        <v>296.25</v>
      </c>
      <c r="I312" s="242"/>
      <c r="J312" s="243">
        <f>ROUND(I312*H312,2)</f>
        <v>0</v>
      </c>
      <c r="K312" s="239" t="s">
        <v>215</v>
      </c>
      <c r="L312" s="73"/>
      <c r="M312" s="244" t="s">
        <v>21</v>
      </c>
      <c r="N312" s="245" t="s">
        <v>43</v>
      </c>
      <c r="O312" s="48"/>
      <c r="P312" s="246">
        <f>O312*H312</f>
        <v>0</v>
      </c>
      <c r="Q312" s="246">
        <v>0.00020000000000000001</v>
      </c>
      <c r="R312" s="246">
        <f>Q312*H312</f>
        <v>0.059250000000000004</v>
      </c>
      <c r="S312" s="246">
        <v>0</v>
      </c>
      <c r="T312" s="247">
        <f>S312*H312</f>
        <v>0</v>
      </c>
      <c r="AR312" s="25" t="s">
        <v>287</v>
      </c>
      <c r="AT312" s="25" t="s">
        <v>211</v>
      </c>
      <c r="AU312" s="25" t="s">
        <v>81</v>
      </c>
      <c r="AY312" s="25" t="s">
        <v>209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25" t="s">
        <v>79</v>
      </c>
      <c r="BK312" s="248">
        <f>ROUND(I312*H312,2)</f>
        <v>0</v>
      </c>
      <c r="BL312" s="25" t="s">
        <v>287</v>
      </c>
      <c r="BM312" s="25" t="s">
        <v>2731</v>
      </c>
    </row>
    <row r="313" s="12" customFormat="1">
      <c r="B313" s="249"/>
      <c r="C313" s="250"/>
      <c r="D313" s="251" t="s">
        <v>217</v>
      </c>
      <c r="E313" s="252" t="s">
        <v>21</v>
      </c>
      <c r="F313" s="253" t="s">
        <v>2732</v>
      </c>
      <c r="G313" s="250"/>
      <c r="H313" s="254">
        <v>296.25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AT313" s="260" t="s">
        <v>217</v>
      </c>
      <c r="AU313" s="260" t="s">
        <v>81</v>
      </c>
      <c r="AV313" s="12" t="s">
        <v>81</v>
      </c>
      <c r="AW313" s="12" t="s">
        <v>35</v>
      </c>
      <c r="AX313" s="12" t="s">
        <v>79</v>
      </c>
      <c r="AY313" s="260" t="s">
        <v>209</v>
      </c>
    </row>
    <row r="314" s="1" customFormat="1" ht="25.5" customHeight="1">
      <c r="B314" s="47"/>
      <c r="C314" s="237" t="s">
        <v>754</v>
      </c>
      <c r="D314" s="237" t="s">
        <v>211</v>
      </c>
      <c r="E314" s="238" t="s">
        <v>1679</v>
      </c>
      <c r="F314" s="239" t="s">
        <v>1680</v>
      </c>
      <c r="G314" s="240" t="s">
        <v>268</v>
      </c>
      <c r="H314" s="241">
        <v>296.25</v>
      </c>
      <c r="I314" s="242"/>
      <c r="J314" s="243">
        <f>ROUND(I314*H314,2)</f>
        <v>0</v>
      </c>
      <c r="K314" s="239" t="s">
        <v>215</v>
      </c>
      <c r="L314" s="73"/>
      <c r="M314" s="244" t="s">
        <v>21</v>
      </c>
      <c r="N314" s="245" t="s">
        <v>43</v>
      </c>
      <c r="O314" s="48"/>
      <c r="P314" s="246">
        <f>O314*H314</f>
        <v>0</v>
      </c>
      <c r="Q314" s="246">
        <v>0.00029</v>
      </c>
      <c r="R314" s="246">
        <f>Q314*H314</f>
        <v>0.085912500000000003</v>
      </c>
      <c r="S314" s="246">
        <v>0</v>
      </c>
      <c r="T314" s="247">
        <f>S314*H314</f>
        <v>0</v>
      </c>
      <c r="AR314" s="25" t="s">
        <v>287</v>
      </c>
      <c r="AT314" s="25" t="s">
        <v>211</v>
      </c>
      <c r="AU314" s="25" t="s">
        <v>81</v>
      </c>
      <c r="AY314" s="25" t="s">
        <v>209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5" t="s">
        <v>79</v>
      </c>
      <c r="BK314" s="248">
        <f>ROUND(I314*H314,2)</f>
        <v>0</v>
      </c>
      <c r="BL314" s="25" t="s">
        <v>287</v>
      </c>
      <c r="BM314" s="25" t="s">
        <v>2733</v>
      </c>
    </row>
    <row r="315" s="1" customFormat="1" ht="25.5" customHeight="1">
      <c r="B315" s="47"/>
      <c r="C315" s="237" t="s">
        <v>760</v>
      </c>
      <c r="D315" s="237" t="s">
        <v>211</v>
      </c>
      <c r="E315" s="238" t="s">
        <v>1683</v>
      </c>
      <c r="F315" s="239" t="s">
        <v>1684</v>
      </c>
      <c r="G315" s="240" t="s">
        <v>268</v>
      </c>
      <c r="H315" s="241">
        <v>296.25</v>
      </c>
      <c r="I315" s="242"/>
      <c r="J315" s="243">
        <f>ROUND(I315*H315,2)</f>
        <v>0</v>
      </c>
      <c r="K315" s="239" t="s">
        <v>215</v>
      </c>
      <c r="L315" s="73"/>
      <c r="M315" s="244" t="s">
        <v>21</v>
      </c>
      <c r="N315" s="294" t="s">
        <v>43</v>
      </c>
      <c r="O315" s="295"/>
      <c r="P315" s="296">
        <f>O315*H315</f>
        <v>0</v>
      </c>
      <c r="Q315" s="296">
        <v>1.0000000000000001E-05</v>
      </c>
      <c r="R315" s="296">
        <f>Q315*H315</f>
        <v>0.0029625000000000003</v>
      </c>
      <c r="S315" s="296">
        <v>0</v>
      </c>
      <c r="T315" s="297">
        <f>S315*H315</f>
        <v>0</v>
      </c>
      <c r="AR315" s="25" t="s">
        <v>287</v>
      </c>
      <c r="AT315" s="25" t="s">
        <v>211</v>
      </c>
      <c r="AU315" s="25" t="s">
        <v>81</v>
      </c>
      <c r="AY315" s="25" t="s">
        <v>209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25" t="s">
        <v>79</v>
      </c>
      <c r="BK315" s="248">
        <f>ROUND(I315*H315,2)</f>
        <v>0</v>
      </c>
      <c r="BL315" s="25" t="s">
        <v>287</v>
      </c>
      <c r="BM315" s="25" t="s">
        <v>2734</v>
      </c>
    </row>
    <row r="316" s="1" customFormat="1" ht="6.96" customHeight="1">
      <c r="B316" s="68"/>
      <c r="C316" s="69"/>
      <c r="D316" s="69"/>
      <c r="E316" s="69"/>
      <c r="F316" s="69"/>
      <c r="G316" s="69"/>
      <c r="H316" s="69"/>
      <c r="I316" s="180"/>
      <c r="J316" s="69"/>
      <c r="K316" s="69"/>
      <c r="L316" s="73"/>
    </row>
  </sheetData>
  <sheetProtection sheet="1" autoFilter="0" formatColumns="0" formatRows="0" objects="1" scenarios="1" spinCount="100000" saltValue="2/17dq6wo+1ef+XDOiTiPkBWJ6QkgPvwJXywyA8LtmxvXkYDvKKeoxMPnu7bhhqeFNt5n8Y7l9wd9CmYhNiRDw==" hashValue="M8wxeJLBqe3yKkaRMr+os2ZkCxXG28xEp09I+lT7Bhk8YMRTJqbk8Fc5Y260Iv4btYnCaasHr0DEfyNmaqOplg==" algorithmName="SHA-512" password="CC35"/>
  <autoFilter ref="C102:K31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1:H91"/>
    <mergeCell ref="E93:H93"/>
    <mergeCell ref="E95:H95"/>
    <mergeCell ref="G1:H1"/>
    <mergeCell ref="L2:V2"/>
  </mergeCells>
  <hyperlinks>
    <hyperlink ref="F1:G1" location="C2" display="1) Krycí list soupisu"/>
    <hyperlink ref="G1:H1" location="C58" display="2) Rekapitulace"/>
    <hyperlink ref="J1" location="C10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120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2629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2735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ROUND(J88,2)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ROUND(SUM(BE88:BE141), 2)</f>
        <v>0</v>
      </c>
      <c r="G32" s="48"/>
      <c r="H32" s="48"/>
      <c r="I32" s="172">
        <v>0.20999999999999999</v>
      </c>
      <c r="J32" s="171">
        <f>ROUND(ROUND((SUM(BE88:BE141)),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ROUND(SUM(BF88:BF141), 2)</f>
        <v>0</v>
      </c>
      <c r="G33" s="48"/>
      <c r="H33" s="48"/>
      <c r="I33" s="172">
        <v>0.14999999999999999</v>
      </c>
      <c r="J33" s="171">
        <f>ROUND(ROUND((SUM(BF88:BF141)),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ROUND(SUM(BG88:BG141),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ROUND(SUM(BH88:BH141),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ROUND(SUM(BI88:BI141),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2629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>B.7 - ÚT - BYT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J88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177</v>
      </c>
      <c r="E61" s="194"/>
      <c r="F61" s="194"/>
      <c r="G61" s="194"/>
      <c r="H61" s="194"/>
      <c r="I61" s="195"/>
      <c r="J61" s="196">
        <f>J89</f>
        <v>0</v>
      </c>
      <c r="K61" s="197"/>
    </row>
    <row r="62" s="9" customFormat="1" ht="19.92" customHeight="1">
      <c r="B62" s="198"/>
      <c r="C62" s="199"/>
      <c r="D62" s="200" t="s">
        <v>180</v>
      </c>
      <c r="E62" s="201"/>
      <c r="F62" s="201"/>
      <c r="G62" s="201"/>
      <c r="H62" s="201"/>
      <c r="I62" s="202"/>
      <c r="J62" s="203">
        <f>J90</f>
        <v>0</v>
      </c>
      <c r="K62" s="204"/>
    </row>
    <row r="63" s="9" customFormat="1" ht="19.92" customHeight="1">
      <c r="B63" s="198"/>
      <c r="C63" s="199"/>
      <c r="D63" s="200" t="s">
        <v>1702</v>
      </c>
      <c r="E63" s="201"/>
      <c r="F63" s="201"/>
      <c r="G63" s="201"/>
      <c r="H63" s="201"/>
      <c r="I63" s="202"/>
      <c r="J63" s="203">
        <f>J94</f>
        <v>0</v>
      </c>
      <c r="K63" s="204"/>
    </row>
    <row r="64" s="9" customFormat="1" ht="19.92" customHeight="1">
      <c r="B64" s="198"/>
      <c r="C64" s="199"/>
      <c r="D64" s="200" t="s">
        <v>1704</v>
      </c>
      <c r="E64" s="201"/>
      <c r="F64" s="201"/>
      <c r="G64" s="201"/>
      <c r="H64" s="201"/>
      <c r="I64" s="202"/>
      <c r="J64" s="203">
        <f>J107</f>
        <v>0</v>
      </c>
      <c r="K64" s="204"/>
    </row>
    <row r="65" s="9" customFormat="1" ht="19.92" customHeight="1">
      <c r="B65" s="198"/>
      <c r="C65" s="199"/>
      <c r="D65" s="200" t="s">
        <v>1705</v>
      </c>
      <c r="E65" s="201"/>
      <c r="F65" s="201"/>
      <c r="G65" s="201"/>
      <c r="H65" s="201"/>
      <c r="I65" s="202"/>
      <c r="J65" s="203">
        <f>J114</f>
        <v>0</v>
      </c>
      <c r="K65" s="204"/>
    </row>
    <row r="66" s="9" customFormat="1" ht="19.92" customHeight="1">
      <c r="B66" s="198"/>
      <c r="C66" s="199"/>
      <c r="D66" s="200" t="s">
        <v>1706</v>
      </c>
      <c r="E66" s="201"/>
      <c r="F66" s="201"/>
      <c r="G66" s="201"/>
      <c r="H66" s="201"/>
      <c r="I66" s="202"/>
      <c r="J66" s="203">
        <f>J126</f>
        <v>0</v>
      </c>
      <c r="K66" s="204"/>
    </row>
    <row r="67" s="1" customFormat="1" ht="21.84" customHeight="1">
      <c r="B67" s="47"/>
      <c r="C67" s="48"/>
      <c r="D67" s="48"/>
      <c r="E67" s="48"/>
      <c r="F67" s="48"/>
      <c r="G67" s="48"/>
      <c r="H67" s="48"/>
      <c r="I67" s="158"/>
      <c r="J67" s="48"/>
      <c r="K67" s="52"/>
    </row>
    <row r="68" s="1" customFormat="1" ht="6.96" customHeight="1">
      <c r="B68" s="68"/>
      <c r="C68" s="69"/>
      <c r="D68" s="69"/>
      <c r="E68" s="69"/>
      <c r="F68" s="69"/>
      <c r="G68" s="69"/>
      <c r="H68" s="69"/>
      <c r="I68" s="180"/>
      <c r="J68" s="69"/>
      <c r="K68" s="70"/>
    </row>
    <row r="72" s="1" customFormat="1" ht="6.96" customHeight="1">
      <c r="B72" s="71"/>
      <c r="C72" s="72"/>
      <c r="D72" s="72"/>
      <c r="E72" s="72"/>
      <c r="F72" s="72"/>
      <c r="G72" s="72"/>
      <c r="H72" s="72"/>
      <c r="I72" s="183"/>
      <c r="J72" s="72"/>
      <c r="K72" s="72"/>
      <c r="L72" s="73"/>
    </row>
    <row r="73" s="1" customFormat="1" ht="36.96" customHeight="1">
      <c r="B73" s="47"/>
      <c r="C73" s="74" t="s">
        <v>193</v>
      </c>
      <c r="D73" s="75"/>
      <c r="E73" s="75"/>
      <c r="F73" s="75"/>
      <c r="G73" s="75"/>
      <c r="H73" s="75"/>
      <c r="I73" s="205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6.5" customHeight="1">
      <c r="B76" s="47"/>
      <c r="C76" s="75"/>
      <c r="D76" s="75"/>
      <c r="E76" s="206" t="str">
        <f>E7</f>
        <v>Stavební úpravy Hasičské zbrojnice č.p. 592, Polanka nad Odrou</v>
      </c>
      <c r="F76" s="77"/>
      <c r="G76" s="77"/>
      <c r="H76" s="77"/>
      <c r="I76" s="205"/>
      <c r="J76" s="75"/>
      <c r="K76" s="75"/>
      <c r="L76" s="73"/>
    </row>
    <row r="77">
      <c r="B77" s="29"/>
      <c r="C77" s="77" t="s">
        <v>152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="1" customFormat="1" ht="16.5" customHeight="1">
      <c r="B78" s="47"/>
      <c r="C78" s="75"/>
      <c r="D78" s="75"/>
      <c r="E78" s="206" t="s">
        <v>2629</v>
      </c>
      <c r="F78" s="75"/>
      <c r="G78" s="75"/>
      <c r="H78" s="75"/>
      <c r="I78" s="205"/>
      <c r="J78" s="75"/>
      <c r="K78" s="75"/>
      <c r="L78" s="73"/>
    </row>
    <row r="79" s="1" customFormat="1" ht="14.4" customHeight="1">
      <c r="B79" s="47"/>
      <c r="C79" s="77" t="s">
        <v>154</v>
      </c>
      <c r="D79" s="75"/>
      <c r="E79" s="75"/>
      <c r="F79" s="75"/>
      <c r="G79" s="75"/>
      <c r="H79" s="75"/>
      <c r="I79" s="205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E11</f>
        <v>B.7 - ÚT - BYT</v>
      </c>
      <c r="F80" s="75"/>
      <c r="G80" s="75"/>
      <c r="H80" s="75"/>
      <c r="I80" s="205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="1" customFormat="1" ht="18" customHeight="1">
      <c r="B82" s="47"/>
      <c r="C82" s="77" t="s">
        <v>23</v>
      </c>
      <c r="D82" s="75"/>
      <c r="E82" s="75"/>
      <c r="F82" s="209" t="str">
        <f>F14</f>
        <v xml:space="preserve"> </v>
      </c>
      <c r="G82" s="75"/>
      <c r="H82" s="75"/>
      <c r="I82" s="210" t="s">
        <v>25</v>
      </c>
      <c r="J82" s="86" t="str">
        <f>IF(J14="","",J14)</f>
        <v>24. 10. 2017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="1" customFormat="1">
      <c r="B84" s="47"/>
      <c r="C84" s="77" t="s">
        <v>27</v>
      </c>
      <c r="D84" s="75"/>
      <c r="E84" s="75"/>
      <c r="F84" s="209" t="str">
        <f>E17</f>
        <v>SMO MěOb Polanka nad Odrou</v>
      </c>
      <c r="G84" s="75"/>
      <c r="H84" s="75"/>
      <c r="I84" s="210" t="s">
        <v>33</v>
      </c>
      <c r="J84" s="209" t="str">
        <f>E23</f>
        <v>SPAN s.r.o.</v>
      </c>
      <c r="K84" s="75"/>
      <c r="L84" s="73"/>
    </row>
    <row r="85" s="1" customFormat="1" ht="14.4" customHeight="1">
      <c r="B85" s="47"/>
      <c r="C85" s="77" t="s">
        <v>31</v>
      </c>
      <c r="D85" s="75"/>
      <c r="E85" s="75"/>
      <c r="F85" s="209" t="str">
        <f>IF(E20="","",E20)</f>
        <v/>
      </c>
      <c r="G85" s="75"/>
      <c r="H85" s="75"/>
      <c r="I85" s="205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0" customFormat="1" ht="29.28" customHeight="1">
      <c r="B87" s="211"/>
      <c r="C87" s="212" t="s">
        <v>194</v>
      </c>
      <c r="D87" s="213" t="s">
        <v>57</v>
      </c>
      <c r="E87" s="213" t="s">
        <v>53</v>
      </c>
      <c r="F87" s="213" t="s">
        <v>195</v>
      </c>
      <c r="G87" s="213" t="s">
        <v>196</v>
      </c>
      <c r="H87" s="213" t="s">
        <v>197</v>
      </c>
      <c r="I87" s="214" t="s">
        <v>198</v>
      </c>
      <c r="J87" s="213" t="s">
        <v>158</v>
      </c>
      <c r="K87" s="215" t="s">
        <v>199</v>
      </c>
      <c r="L87" s="216"/>
      <c r="M87" s="103" t="s">
        <v>200</v>
      </c>
      <c r="N87" s="104" t="s">
        <v>42</v>
      </c>
      <c r="O87" s="104" t="s">
        <v>201</v>
      </c>
      <c r="P87" s="104" t="s">
        <v>202</v>
      </c>
      <c r="Q87" s="104" t="s">
        <v>203</v>
      </c>
      <c r="R87" s="104" t="s">
        <v>204</v>
      </c>
      <c r="S87" s="104" t="s">
        <v>205</v>
      </c>
      <c r="T87" s="105" t="s">
        <v>206</v>
      </c>
    </row>
    <row r="88" s="1" customFormat="1" ht="29.28" customHeight="1">
      <c r="B88" s="47"/>
      <c r="C88" s="109" t="s">
        <v>159</v>
      </c>
      <c r="D88" s="75"/>
      <c r="E88" s="75"/>
      <c r="F88" s="75"/>
      <c r="G88" s="75"/>
      <c r="H88" s="75"/>
      <c r="I88" s="205"/>
      <c r="J88" s="217">
        <f>BK88</f>
        <v>0</v>
      </c>
      <c r="K88" s="75"/>
      <c r="L88" s="73"/>
      <c r="M88" s="106"/>
      <c r="N88" s="107"/>
      <c r="O88" s="107"/>
      <c r="P88" s="218">
        <f>P89</f>
        <v>0</v>
      </c>
      <c r="Q88" s="107"/>
      <c r="R88" s="218">
        <f>R89</f>
        <v>5.6828199999999995</v>
      </c>
      <c r="S88" s="107"/>
      <c r="T88" s="219">
        <f>T89</f>
        <v>0</v>
      </c>
      <c r="AT88" s="25" t="s">
        <v>71</v>
      </c>
      <c r="AU88" s="25" t="s">
        <v>160</v>
      </c>
      <c r="BK88" s="220">
        <f>BK89</f>
        <v>0</v>
      </c>
    </row>
    <row r="89" s="11" customFormat="1" ht="37.44" customHeight="1">
      <c r="B89" s="221"/>
      <c r="C89" s="222"/>
      <c r="D89" s="223" t="s">
        <v>71</v>
      </c>
      <c r="E89" s="224" t="s">
        <v>1021</v>
      </c>
      <c r="F89" s="224" t="s">
        <v>1022</v>
      </c>
      <c r="G89" s="222"/>
      <c r="H89" s="222"/>
      <c r="I89" s="225"/>
      <c r="J89" s="226">
        <f>BK89</f>
        <v>0</v>
      </c>
      <c r="K89" s="222"/>
      <c r="L89" s="227"/>
      <c r="M89" s="228"/>
      <c r="N89" s="229"/>
      <c r="O89" s="229"/>
      <c r="P89" s="230">
        <f>P90+P94+P107+P114+P126</f>
        <v>0</v>
      </c>
      <c r="Q89" s="229"/>
      <c r="R89" s="230">
        <f>R90+R94+R107+R114+R126</f>
        <v>5.6828199999999995</v>
      </c>
      <c r="S89" s="229"/>
      <c r="T89" s="231">
        <f>T90+T94+T107+T114+T126</f>
        <v>0</v>
      </c>
      <c r="AR89" s="232" t="s">
        <v>81</v>
      </c>
      <c r="AT89" s="233" t="s">
        <v>71</v>
      </c>
      <c r="AU89" s="233" t="s">
        <v>72</v>
      </c>
      <c r="AY89" s="232" t="s">
        <v>209</v>
      </c>
      <c r="BK89" s="234">
        <f>BK90+BK94+BK107+BK114+BK126</f>
        <v>0</v>
      </c>
    </row>
    <row r="90" s="11" customFormat="1" ht="19.92" customHeight="1">
      <c r="B90" s="221"/>
      <c r="C90" s="222"/>
      <c r="D90" s="223" t="s">
        <v>71</v>
      </c>
      <c r="E90" s="235" t="s">
        <v>1119</v>
      </c>
      <c r="F90" s="235" t="s">
        <v>1120</v>
      </c>
      <c r="G90" s="222"/>
      <c r="H90" s="222"/>
      <c r="I90" s="225"/>
      <c r="J90" s="236">
        <f>BK90</f>
        <v>0</v>
      </c>
      <c r="K90" s="222"/>
      <c r="L90" s="227"/>
      <c r="M90" s="228"/>
      <c r="N90" s="229"/>
      <c r="O90" s="229"/>
      <c r="P90" s="230">
        <f>SUM(P91:P93)</f>
        <v>0</v>
      </c>
      <c r="Q90" s="229"/>
      <c r="R90" s="230">
        <f>SUM(R91:R93)</f>
        <v>0.069089999999999999</v>
      </c>
      <c r="S90" s="229"/>
      <c r="T90" s="231">
        <f>SUM(T91:T93)</f>
        <v>0</v>
      </c>
      <c r="AR90" s="232" t="s">
        <v>79</v>
      </c>
      <c r="AT90" s="233" t="s">
        <v>71</v>
      </c>
      <c r="AU90" s="233" t="s">
        <v>79</v>
      </c>
      <c r="AY90" s="232" t="s">
        <v>209</v>
      </c>
      <c r="BK90" s="234">
        <f>SUM(BK91:BK93)</f>
        <v>0</v>
      </c>
    </row>
    <row r="91" s="1" customFormat="1" ht="16.5" customHeight="1">
      <c r="B91" s="47"/>
      <c r="C91" s="237" t="s">
        <v>79</v>
      </c>
      <c r="D91" s="237" t="s">
        <v>211</v>
      </c>
      <c r="E91" s="238" t="s">
        <v>1709</v>
      </c>
      <c r="F91" s="239" t="s">
        <v>1710</v>
      </c>
      <c r="G91" s="240" t="s">
        <v>268</v>
      </c>
      <c r="H91" s="241">
        <v>7</v>
      </c>
      <c r="I91" s="242"/>
      <c r="J91" s="243">
        <f>ROUND(I91*H91,2)</f>
        <v>0</v>
      </c>
      <c r="K91" s="239" t="s">
        <v>21</v>
      </c>
      <c r="L91" s="73"/>
      <c r="M91" s="244" t="s">
        <v>21</v>
      </c>
      <c r="N91" s="245" t="s">
        <v>43</v>
      </c>
      <c r="O91" s="48"/>
      <c r="P91" s="246">
        <f>O91*H91</f>
        <v>0</v>
      </c>
      <c r="Q91" s="246">
        <v>0.0098700000000000003</v>
      </c>
      <c r="R91" s="246">
        <f>Q91*H91</f>
        <v>0.069089999999999999</v>
      </c>
      <c r="S91" s="246">
        <v>0</v>
      </c>
      <c r="T91" s="247">
        <f>S91*H91</f>
        <v>0</v>
      </c>
      <c r="AR91" s="25" t="s">
        <v>287</v>
      </c>
      <c r="AT91" s="25" t="s">
        <v>211</v>
      </c>
      <c r="AU91" s="25" t="s">
        <v>81</v>
      </c>
      <c r="AY91" s="25" t="s">
        <v>209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5" t="s">
        <v>79</v>
      </c>
      <c r="BK91" s="248">
        <f>ROUND(I91*H91,2)</f>
        <v>0</v>
      </c>
      <c r="BL91" s="25" t="s">
        <v>287</v>
      </c>
      <c r="BM91" s="25" t="s">
        <v>81</v>
      </c>
    </row>
    <row r="92" s="1" customFormat="1" ht="16.5" customHeight="1">
      <c r="B92" s="47"/>
      <c r="C92" s="282" t="s">
        <v>81</v>
      </c>
      <c r="D92" s="282" t="s">
        <v>312</v>
      </c>
      <c r="E92" s="283" t="s">
        <v>1711</v>
      </c>
      <c r="F92" s="284" t="s">
        <v>2736</v>
      </c>
      <c r="G92" s="285" t="s">
        <v>390</v>
      </c>
      <c r="H92" s="286">
        <v>8</v>
      </c>
      <c r="I92" s="287"/>
      <c r="J92" s="288">
        <f>ROUND(I92*H92,2)</f>
        <v>0</v>
      </c>
      <c r="K92" s="284" t="s">
        <v>619</v>
      </c>
      <c r="L92" s="289"/>
      <c r="M92" s="290" t="s">
        <v>21</v>
      </c>
      <c r="N92" s="291" t="s">
        <v>43</v>
      </c>
      <c r="O92" s="48"/>
      <c r="P92" s="246">
        <f>O92*H92</f>
        <v>0</v>
      </c>
      <c r="Q92" s="246">
        <v>0</v>
      </c>
      <c r="R92" s="246">
        <f>Q92*H92</f>
        <v>0</v>
      </c>
      <c r="S92" s="246">
        <v>0</v>
      </c>
      <c r="T92" s="247">
        <f>S92*H92</f>
        <v>0</v>
      </c>
      <c r="AR92" s="25" t="s">
        <v>371</v>
      </c>
      <c r="AT92" s="25" t="s">
        <v>312</v>
      </c>
      <c r="AU92" s="25" t="s">
        <v>81</v>
      </c>
      <c r="AY92" s="25" t="s">
        <v>209</v>
      </c>
      <c r="BE92" s="248">
        <f>IF(N92="základní",J92,0)</f>
        <v>0</v>
      </c>
      <c r="BF92" s="248">
        <f>IF(N92="snížená",J92,0)</f>
        <v>0</v>
      </c>
      <c r="BG92" s="248">
        <f>IF(N92="zákl. přenesená",J92,0)</f>
        <v>0</v>
      </c>
      <c r="BH92" s="248">
        <f>IF(N92="sníž. přenesená",J92,0)</f>
        <v>0</v>
      </c>
      <c r="BI92" s="248">
        <f>IF(N92="nulová",J92,0)</f>
        <v>0</v>
      </c>
      <c r="BJ92" s="25" t="s">
        <v>79</v>
      </c>
      <c r="BK92" s="248">
        <f>ROUND(I92*H92,2)</f>
        <v>0</v>
      </c>
      <c r="BL92" s="25" t="s">
        <v>287</v>
      </c>
      <c r="BM92" s="25" t="s">
        <v>216</v>
      </c>
    </row>
    <row r="93" s="1" customFormat="1" ht="16.5" customHeight="1">
      <c r="B93" s="47"/>
      <c r="C93" s="282" t="s">
        <v>101</v>
      </c>
      <c r="D93" s="282" t="s">
        <v>312</v>
      </c>
      <c r="E93" s="283" t="s">
        <v>1713</v>
      </c>
      <c r="F93" s="284" t="s">
        <v>2737</v>
      </c>
      <c r="G93" s="285" t="s">
        <v>390</v>
      </c>
      <c r="H93" s="286">
        <v>16</v>
      </c>
      <c r="I93" s="287"/>
      <c r="J93" s="288">
        <f>ROUND(I93*H93,2)</f>
        <v>0</v>
      </c>
      <c r="K93" s="284" t="s">
        <v>619</v>
      </c>
      <c r="L93" s="289"/>
      <c r="M93" s="290" t="s">
        <v>21</v>
      </c>
      <c r="N93" s="291" t="s">
        <v>43</v>
      </c>
      <c r="O93" s="48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5" t="s">
        <v>371</v>
      </c>
      <c r="AT93" s="25" t="s">
        <v>312</v>
      </c>
      <c r="AU93" s="25" t="s">
        <v>81</v>
      </c>
      <c r="AY93" s="25" t="s">
        <v>209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5" t="s">
        <v>79</v>
      </c>
      <c r="BK93" s="248">
        <f>ROUND(I93*H93,2)</f>
        <v>0</v>
      </c>
      <c r="BL93" s="25" t="s">
        <v>287</v>
      </c>
      <c r="BM93" s="25" t="s">
        <v>239</v>
      </c>
    </row>
    <row r="94" s="11" customFormat="1" ht="29.88" customHeight="1">
      <c r="B94" s="221"/>
      <c r="C94" s="222"/>
      <c r="D94" s="223" t="s">
        <v>71</v>
      </c>
      <c r="E94" s="235" t="s">
        <v>1715</v>
      </c>
      <c r="F94" s="235" t="s">
        <v>1716</v>
      </c>
      <c r="G94" s="222"/>
      <c r="H94" s="222"/>
      <c r="I94" s="225"/>
      <c r="J94" s="236">
        <f>BK94</f>
        <v>0</v>
      </c>
      <c r="K94" s="222"/>
      <c r="L94" s="227"/>
      <c r="M94" s="228"/>
      <c r="N94" s="229"/>
      <c r="O94" s="229"/>
      <c r="P94" s="230">
        <f>SUM(P95:P106)</f>
        <v>0</v>
      </c>
      <c r="Q94" s="229"/>
      <c r="R94" s="230">
        <f>SUM(R95:R106)</f>
        <v>0.065420000000000006</v>
      </c>
      <c r="S94" s="229"/>
      <c r="T94" s="231">
        <f>SUM(T95:T106)</f>
        <v>0</v>
      </c>
      <c r="AR94" s="232" t="s">
        <v>79</v>
      </c>
      <c r="AT94" s="233" t="s">
        <v>71</v>
      </c>
      <c r="AU94" s="233" t="s">
        <v>79</v>
      </c>
      <c r="AY94" s="232" t="s">
        <v>209</v>
      </c>
      <c r="BK94" s="234">
        <f>SUM(BK95:BK106)</f>
        <v>0</v>
      </c>
    </row>
    <row r="95" s="1" customFormat="1" ht="25.5" customHeight="1">
      <c r="B95" s="47"/>
      <c r="C95" s="237" t="s">
        <v>216</v>
      </c>
      <c r="D95" s="237" t="s">
        <v>211</v>
      </c>
      <c r="E95" s="238" t="s">
        <v>1717</v>
      </c>
      <c r="F95" s="239" t="s">
        <v>1718</v>
      </c>
      <c r="G95" s="240" t="s">
        <v>817</v>
      </c>
      <c r="H95" s="241">
        <v>1</v>
      </c>
      <c r="I95" s="242"/>
      <c r="J95" s="243">
        <f>ROUND(I95*H95,2)</f>
        <v>0</v>
      </c>
      <c r="K95" s="239" t="s">
        <v>21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0.00042000000000000002</v>
      </c>
      <c r="R95" s="246">
        <f>Q95*H95</f>
        <v>0.00042000000000000002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237</v>
      </c>
    </row>
    <row r="96" s="1" customFormat="1" ht="16.5" customHeight="1">
      <c r="B96" s="47"/>
      <c r="C96" s="282" t="s">
        <v>234</v>
      </c>
      <c r="D96" s="282" t="s">
        <v>312</v>
      </c>
      <c r="E96" s="283" t="s">
        <v>1719</v>
      </c>
      <c r="F96" s="284" t="s">
        <v>2738</v>
      </c>
      <c r="G96" s="285" t="s">
        <v>1721</v>
      </c>
      <c r="H96" s="286">
        <v>1</v>
      </c>
      <c r="I96" s="287"/>
      <c r="J96" s="288">
        <f>ROUND(I96*H96,2)</f>
        <v>0</v>
      </c>
      <c r="K96" s="284" t="s">
        <v>619</v>
      </c>
      <c r="L96" s="289"/>
      <c r="M96" s="290" t="s">
        <v>21</v>
      </c>
      <c r="N96" s="291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371</v>
      </c>
      <c r="AT96" s="25" t="s">
        <v>312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271</v>
      </c>
    </row>
    <row r="97" s="1" customFormat="1" ht="16.5" customHeight="1">
      <c r="B97" s="47"/>
      <c r="C97" s="282" t="s">
        <v>239</v>
      </c>
      <c r="D97" s="282" t="s">
        <v>312</v>
      </c>
      <c r="E97" s="283" t="s">
        <v>1722</v>
      </c>
      <c r="F97" s="284" t="s">
        <v>1723</v>
      </c>
      <c r="G97" s="285" t="s">
        <v>1150</v>
      </c>
      <c r="H97" s="286">
        <v>1</v>
      </c>
      <c r="I97" s="287"/>
      <c r="J97" s="288">
        <f>ROUND(I97*H97,2)</f>
        <v>0</v>
      </c>
      <c r="K97" s="284" t="s">
        <v>619</v>
      </c>
      <c r="L97" s="289"/>
      <c r="M97" s="290" t="s">
        <v>21</v>
      </c>
      <c r="N97" s="291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371</v>
      </c>
      <c r="AT97" s="25" t="s">
        <v>312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248</v>
      </c>
    </row>
    <row r="98" s="1" customFormat="1" ht="16.5" customHeight="1">
      <c r="B98" s="47"/>
      <c r="C98" s="237" t="s">
        <v>245</v>
      </c>
      <c r="D98" s="237" t="s">
        <v>211</v>
      </c>
      <c r="E98" s="238" t="s">
        <v>1724</v>
      </c>
      <c r="F98" s="239" t="s">
        <v>1725</v>
      </c>
      <c r="G98" s="240" t="s">
        <v>1721</v>
      </c>
      <c r="H98" s="241">
        <v>1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287</v>
      </c>
    </row>
    <row r="99" s="1" customFormat="1" ht="16.5" customHeight="1">
      <c r="B99" s="47"/>
      <c r="C99" s="282" t="s">
        <v>232</v>
      </c>
      <c r="D99" s="282" t="s">
        <v>312</v>
      </c>
      <c r="E99" s="283" t="s">
        <v>1726</v>
      </c>
      <c r="F99" s="284" t="s">
        <v>1727</v>
      </c>
      <c r="G99" s="285" t="s">
        <v>1721</v>
      </c>
      <c r="H99" s="286">
        <v>1</v>
      </c>
      <c r="I99" s="287"/>
      <c r="J99" s="288">
        <f>ROUND(I99*H99,2)</f>
        <v>0</v>
      </c>
      <c r="K99" s="284" t="s">
        <v>619</v>
      </c>
      <c r="L99" s="289"/>
      <c r="M99" s="290" t="s">
        <v>21</v>
      </c>
      <c r="N99" s="291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371</v>
      </c>
      <c r="AT99" s="25" t="s">
        <v>312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287</v>
      </c>
      <c r="BM99" s="25" t="s">
        <v>296</v>
      </c>
    </row>
    <row r="100" s="1" customFormat="1" ht="16.5" customHeight="1">
      <c r="B100" s="47"/>
      <c r="C100" s="282" t="s">
        <v>254</v>
      </c>
      <c r="D100" s="282" t="s">
        <v>312</v>
      </c>
      <c r="E100" s="283" t="s">
        <v>1728</v>
      </c>
      <c r="F100" s="284" t="s">
        <v>1729</v>
      </c>
      <c r="G100" s="285" t="s">
        <v>390</v>
      </c>
      <c r="H100" s="286">
        <v>6</v>
      </c>
      <c r="I100" s="287"/>
      <c r="J100" s="288">
        <f>ROUND(I100*H100,2)</f>
        <v>0</v>
      </c>
      <c r="K100" s="284" t="s">
        <v>619</v>
      </c>
      <c r="L100" s="289"/>
      <c r="M100" s="290" t="s">
        <v>21</v>
      </c>
      <c r="N100" s="291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371</v>
      </c>
      <c r="AT100" s="25" t="s">
        <v>312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307</v>
      </c>
    </row>
    <row r="101" s="1" customFormat="1" ht="16.5" customHeight="1">
      <c r="B101" s="47"/>
      <c r="C101" s="237" t="s">
        <v>237</v>
      </c>
      <c r="D101" s="237" t="s">
        <v>211</v>
      </c>
      <c r="E101" s="238" t="s">
        <v>1730</v>
      </c>
      <c r="F101" s="239" t="s">
        <v>1731</v>
      </c>
      <c r="G101" s="240" t="s">
        <v>1150</v>
      </c>
      <c r="H101" s="241">
        <v>1</v>
      </c>
      <c r="I101" s="242"/>
      <c r="J101" s="243">
        <f>ROUND(I101*H101,2)</f>
        <v>0</v>
      </c>
      <c r="K101" s="239" t="s">
        <v>619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287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319</v>
      </c>
    </row>
    <row r="102" s="1" customFormat="1" ht="16.5" customHeight="1">
      <c r="B102" s="47"/>
      <c r="C102" s="237" t="s">
        <v>265</v>
      </c>
      <c r="D102" s="237" t="s">
        <v>211</v>
      </c>
      <c r="E102" s="238" t="s">
        <v>1732</v>
      </c>
      <c r="F102" s="239" t="s">
        <v>1733</v>
      </c>
      <c r="G102" s="240" t="s">
        <v>1150</v>
      </c>
      <c r="H102" s="241">
        <v>1</v>
      </c>
      <c r="I102" s="242"/>
      <c r="J102" s="243">
        <f>ROUND(I102*H102,2)</f>
        <v>0</v>
      </c>
      <c r="K102" s="239" t="s">
        <v>619</v>
      </c>
      <c r="L102" s="73"/>
      <c r="M102" s="244" t="s">
        <v>21</v>
      </c>
      <c r="N102" s="245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287</v>
      </c>
      <c r="AT102" s="25" t="s">
        <v>211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329</v>
      </c>
    </row>
    <row r="103" s="1" customFormat="1" ht="16.5" customHeight="1">
      <c r="B103" s="47"/>
      <c r="C103" s="237" t="s">
        <v>271</v>
      </c>
      <c r="D103" s="237" t="s">
        <v>211</v>
      </c>
      <c r="E103" s="238" t="s">
        <v>1734</v>
      </c>
      <c r="F103" s="239" t="s">
        <v>1735</v>
      </c>
      <c r="G103" s="240" t="s">
        <v>343</v>
      </c>
      <c r="H103" s="241">
        <v>1</v>
      </c>
      <c r="I103" s="242"/>
      <c r="J103" s="243">
        <f>ROUND(I103*H103,2)</f>
        <v>0</v>
      </c>
      <c r="K103" s="239" t="s">
        <v>21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0.065000000000000002</v>
      </c>
      <c r="R103" s="246">
        <f>Q103*H103</f>
        <v>0.065000000000000002</v>
      </c>
      <c r="S103" s="246">
        <v>0</v>
      </c>
      <c r="T103" s="247">
        <f>S103*H103</f>
        <v>0</v>
      </c>
      <c r="AR103" s="25" t="s">
        <v>287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351</v>
      </c>
    </row>
    <row r="104" s="1" customFormat="1" ht="16.5" customHeight="1">
      <c r="B104" s="47"/>
      <c r="C104" s="237" t="s">
        <v>275</v>
      </c>
      <c r="D104" s="237" t="s">
        <v>211</v>
      </c>
      <c r="E104" s="238" t="s">
        <v>1736</v>
      </c>
      <c r="F104" s="239" t="s">
        <v>1737</v>
      </c>
      <c r="G104" s="240" t="s">
        <v>343</v>
      </c>
      <c r="H104" s="241">
        <v>1</v>
      </c>
      <c r="I104" s="242"/>
      <c r="J104" s="243">
        <f>ROUND(I104*H104,2)</f>
        <v>0</v>
      </c>
      <c r="K104" s="239" t="s">
        <v>21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287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361</v>
      </c>
    </row>
    <row r="105" s="1" customFormat="1" ht="16.5" customHeight="1">
      <c r="B105" s="47"/>
      <c r="C105" s="237" t="s">
        <v>248</v>
      </c>
      <c r="D105" s="237" t="s">
        <v>211</v>
      </c>
      <c r="E105" s="238" t="s">
        <v>1738</v>
      </c>
      <c r="F105" s="239" t="s">
        <v>1739</v>
      </c>
      <c r="G105" s="240" t="s">
        <v>1150</v>
      </c>
      <c r="H105" s="241">
        <v>1</v>
      </c>
      <c r="I105" s="242"/>
      <c r="J105" s="243">
        <f>ROUND(I105*H105,2)</f>
        <v>0</v>
      </c>
      <c r="K105" s="239" t="s">
        <v>619</v>
      </c>
      <c r="L105" s="73"/>
      <c r="M105" s="244" t="s">
        <v>21</v>
      </c>
      <c r="N105" s="245" t="s">
        <v>43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287</v>
      </c>
      <c r="AT105" s="25" t="s">
        <v>211</v>
      </c>
      <c r="AU105" s="25" t="s">
        <v>81</v>
      </c>
      <c r="AY105" s="25" t="s">
        <v>209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79</v>
      </c>
      <c r="BK105" s="248">
        <f>ROUND(I105*H105,2)</f>
        <v>0</v>
      </c>
      <c r="BL105" s="25" t="s">
        <v>287</v>
      </c>
      <c r="BM105" s="25" t="s">
        <v>371</v>
      </c>
    </row>
    <row r="106" s="1" customFormat="1" ht="25.5" customHeight="1">
      <c r="B106" s="47"/>
      <c r="C106" s="237" t="s">
        <v>10</v>
      </c>
      <c r="D106" s="237" t="s">
        <v>211</v>
      </c>
      <c r="E106" s="238" t="s">
        <v>1740</v>
      </c>
      <c r="F106" s="239" t="s">
        <v>1741</v>
      </c>
      <c r="G106" s="240" t="s">
        <v>299</v>
      </c>
      <c r="H106" s="241">
        <v>0.065000000000000002</v>
      </c>
      <c r="I106" s="242"/>
      <c r="J106" s="243">
        <f>ROUND(I106*H106,2)</f>
        <v>0</v>
      </c>
      <c r="K106" s="239" t="s">
        <v>21</v>
      </c>
      <c r="L106" s="73"/>
      <c r="M106" s="244" t="s">
        <v>21</v>
      </c>
      <c r="N106" s="245" t="s">
        <v>43</v>
      </c>
      <c r="O106" s="48"/>
      <c r="P106" s="246">
        <f>O106*H106</f>
        <v>0</v>
      </c>
      <c r="Q106" s="246">
        <v>0</v>
      </c>
      <c r="R106" s="246">
        <f>Q106*H106</f>
        <v>0</v>
      </c>
      <c r="S106" s="246">
        <v>0</v>
      </c>
      <c r="T106" s="247">
        <f>S106*H106</f>
        <v>0</v>
      </c>
      <c r="AR106" s="25" t="s">
        <v>287</v>
      </c>
      <c r="AT106" s="25" t="s">
        <v>211</v>
      </c>
      <c r="AU106" s="25" t="s">
        <v>81</v>
      </c>
      <c r="AY106" s="25" t="s">
        <v>209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79</v>
      </c>
      <c r="BK106" s="248">
        <f>ROUND(I106*H106,2)</f>
        <v>0</v>
      </c>
      <c r="BL106" s="25" t="s">
        <v>287</v>
      </c>
      <c r="BM106" s="25" t="s">
        <v>381</v>
      </c>
    </row>
    <row r="107" s="11" customFormat="1" ht="29.88" customHeight="1">
      <c r="B107" s="221"/>
      <c r="C107" s="222"/>
      <c r="D107" s="223" t="s">
        <v>71</v>
      </c>
      <c r="E107" s="235" t="s">
        <v>1748</v>
      </c>
      <c r="F107" s="235" t="s">
        <v>1749</v>
      </c>
      <c r="G107" s="222"/>
      <c r="H107" s="222"/>
      <c r="I107" s="225"/>
      <c r="J107" s="236">
        <f>BK107</f>
        <v>0</v>
      </c>
      <c r="K107" s="222"/>
      <c r="L107" s="227"/>
      <c r="M107" s="228"/>
      <c r="N107" s="229"/>
      <c r="O107" s="229"/>
      <c r="P107" s="230">
        <f>SUM(P108:P113)</f>
        <v>0</v>
      </c>
      <c r="Q107" s="229"/>
      <c r="R107" s="230">
        <f>SUM(R108:R113)</f>
        <v>4.0624799999999999</v>
      </c>
      <c r="S107" s="229"/>
      <c r="T107" s="231">
        <f>SUM(T108:T113)</f>
        <v>0</v>
      </c>
      <c r="AR107" s="232" t="s">
        <v>79</v>
      </c>
      <c r="AT107" s="233" t="s">
        <v>71</v>
      </c>
      <c r="AU107" s="233" t="s">
        <v>79</v>
      </c>
      <c r="AY107" s="232" t="s">
        <v>209</v>
      </c>
      <c r="BK107" s="234">
        <f>SUM(BK108:BK113)</f>
        <v>0</v>
      </c>
    </row>
    <row r="108" s="1" customFormat="1" ht="16.5" customHeight="1">
      <c r="B108" s="47"/>
      <c r="C108" s="237" t="s">
        <v>287</v>
      </c>
      <c r="D108" s="237" t="s">
        <v>211</v>
      </c>
      <c r="E108" s="238" t="s">
        <v>2739</v>
      </c>
      <c r="F108" s="239" t="s">
        <v>1754</v>
      </c>
      <c r="G108" s="240" t="s">
        <v>390</v>
      </c>
      <c r="H108" s="241">
        <v>48</v>
      </c>
      <c r="I108" s="242"/>
      <c r="J108" s="243">
        <f>ROUND(I108*H108,2)</f>
        <v>0</v>
      </c>
      <c r="K108" s="239" t="s">
        <v>21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0.017760000000000001</v>
      </c>
      <c r="R108" s="246">
        <f>Q108*H108</f>
        <v>0.85248000000000013</v>
      </c>
      <c r="S108" s="246">
        <v>0</v>
      </c>
      <c r="T108" s="247">
        <f>S108*H108</f>
        <v>0</v>
      </c>
      <c r="AR108" s="25" t="s">
        <v>287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287</v>
      </c>
      <c r="BM108" s="25" t="s">
        <v>393</v>
      </c>
    </row>
    <row r="109" s="1" customFormat="1" ht="16.5" customHeight="1">
      <c r="B109" s="47"/>
      <c r="C109" s="237" t="s">
        <v>292</v>
      </c>
      <c r="D109" s="237" t="s">
        <v>211</v>
      </c>
      <c r="E109" s="238" t="s">
        <v>2740</v>
      </c>
      <c r="F109" s="239" t="s">
        <v>1757</v>
      </c>
      <c r="G109" s="240" t="s">
        <v>390</v>
      </c>
      <c r="H109" s="241">
        <v>20</v>
      </c>
      <c r="I109" s="242"/>
      <c r="J109" s="243">
        <f>ROUND(I109*H109,2)</f>
        <v>0</v>
      </c>
      <c r="K109" s="239" t="s">
        <v>21</v>
      </c>
      <c r="L109" s="73"/>
      <c r="M109" s="244" t="s">
        <v>21</v>
      </c>
      <c r="N109" s="245" t="s">
        <v>43</v>
      </c>
      <c r="O109" s="48"/>
      <c r="P109" s="246">
        <f>O109*H109</f>
        <v>0</v>
      </c>
      <c r="Q109" s="246">
        <v>0.010999999999999999</v>
      </c>
      <c r="R109" s="246">
        <f>Q109*H109</f>
        <v>0.21999999999999997</v>
      </c>
      <c r="S109" s="246">
        <v>0</v>
      </c>
      <c r="T109" s="247">
        <f>S109*H109</f>
        <v>0</v>
      </c>
      <c r="AR109" s="25" t="s">
        <v>287</v>
      </c>
      <c r="AT109" s="25" t="s">
        <v>211</v>
      </c>
      <c r="AU109" s="25" t="s">
        <v>81</v>
      </c>
      <c r="AY109" s="25" t="s">
        <v>209</v>
      </c>
      <c r="BE109" s="248">
        <f>IF(N109="základní",J109,0)</f>
        <v>0</v>
      </c>
      <c r="BF109" s="248">
        <f>IF(N109="snížená",J109,0)</f>
        <v>0</v>
      </c>
      <c r="BG109" s="248">
        <f>IF(N109="zákl. přenesená",J109,0)</f>
        <v>0</v>
      </c>
      <c r="BH109" s="248">
        <f>IF(N109="sníž. přenesená",J109,0)</f>
        <v>0</v>
      </c>
      <c r="BI109" s="248">
        <f>IF(N109="nulová",J109,0)</f>
        <v>0</v>
      </c>
      <c r="BJ109" s="25" t="s">
        <v>79</v>
      </c>
      <c r="BK109" s="248">
        <f>ROUND(I109*H109,2)</f>
        <v>0</v>
      </c>
      <c r="BL109" s="25" t="s">
        <v>287</v>
      </c>
      <c r="BM109" s="25" t="s">
        <v>403</v>
      </c>
    </row>
    <row r="110" s="1" customFormat="1" ht="16.5" customHeight="1">
      <c r="B110" s="47"/>
      <c r="C110" s="237" t="s">
        <v>296</v>
      </c>
      <c r="D110" s="237" t="s">
        <v>211</v>
      </c>
      <c r="E110" s="238" t="s">
        <v>2741</v>
      </c>
      <c r="F110" s="239" t="s">
        <v>1769</v>
      </c>
      <c r="G110" s="240" t="s">
        <v>390</v>
      </c>
      <c r="H110" s="241">
        <v>62</v>
      </c>
      <c r="I110" s="242"/>
      <c r="J110" s="243">
        <f>ROUND(I110*H110,2)</f>
        <v>0</v>
      </c>
      <c r="K110" s="239" t="s">
        <v>21</v>
      </c>
      <c r="L110" s="73"/>
      <c r="M110" s="244" t="s">
        <v>21</v>
      </c>
      <c r="N110" s="245" t="s">
        <v>43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287</v>
      </c>
      <c r="AT110" s="25" t="s">
        <v>211</v>
      </c>
      <c r="AU110" s="25" t="s">
        <v>81</v>
      </c>
      <c r="AY110" s="25" t="s">
        <v>209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79</v>
      </c>
      <c r="BK110" s="248">
        <f>ROUND(I110*H110,2)</f>
        <v>0</v>
      </c>
      <c r="BL110" s="25" t="s">
        <v>287</v>
      </c>
      <c r="BM110" s="25" t="s">
        <v>413</v>
      </c>
    </row>
    <row r="111" s="1" customFormat="1" ht="16.5" customHeight="1">
      <c r="B111" s="47"/>
      <c r="C111" s="237" t="s">
        <v>302</v>
      </c>
      <c r="D111" s="237" t="s">
        <v>211</v>
      </c>
      <c r="E111" s="238" t="s">
        <v>2742</v>
      </c>
      <c r="F111" s="239" t="s">
        <v>1751</v>
      </c>
      <c r="G111" s="240" t="s">
        <v>390</v>
      </c>
      <c r="H111" s="241">
        <v>30</v>
      </c>
      <c r="I111" s="242"/>
      <c r="J111" s="243">
        <f>ROUND(I111*H111,2)</f>
        <v>0</v>
      </c>
      <c r="K111" s="239" t="s">
        <v>21</v>
      </c>
      <c r="L111" s="73"/>
      <c r="M111" s="244" t="s">
        <v>21</v>
      </c>
      <c r="N111" s="245" t="s">
        <v>43</v>
      </c>
      <c r="O111" s="48"/>
      <c r="P111" s="246">
        <f>O111*H111</f>
        <v>0</v>
      </c>
      <c r="Q111" s="246">
        <v>0.096000000000000002</v>
      </c>
      <c r="R111" s="246">
        <f>Q111*H111</f>
        <v>2.8799999999999999</v>
      </c>
      <c r="S111" s="246">
        <v>0</v>
      </c>
      <c r="T111" s="247">
        <f>S111*H111</f>
        <v>0</v>
      </c>
      <c r="AR111" s="25" t="s">
        <v>287</v>
      </c>
      <c r="AT111" s="25" t="s">
        <v>211</v>
      </c>
      <c r="AU111" s="25" t="s">
        <v>81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287</v>
      </c>
      <c r="BM111" s="25" t="s">
        <v>433</v>
      </c>
    </row>
    <row r="112" s="1" customFormat="1" ht="16.5" customHeight="1">
      <c r="B112" s="47"/>
      <c r="C112" s="237" t="s">
        <v>307</v>
      </c>
      <c r="D112" s="237" t="s">
        <v>211</v>
      </c>
      <c r="E112" s="238" t="s">
        <v>2743</v>
      </c>
      <c r="F112" s="239" t="s">
        <v>1766</v>
      </c>
      <c r="G112" s="240" t="s">
        <v>390</v>
      </c>
      <c r="H112" s="241">
        <v>10</v>
      </c>
      <c r="I112" s="242"/>
      <c r="J112" s="243">
        <f>ROUND(I112*H112,2)</f>
        <v>0</v>
      </c>
      <c r="K112" s="239" t="s">
        <v>21</v>
      </c>
      <c r="L112" s="73"/>
      <c r="M112" s="244" t="s">
        <v>21</v>
      </c>
      <c r="N112" s="245" t="s">
        <v>43</v>
      </c>
      <c r="O112" s="48"/>
      <c r="P112" s="246">
        <f>O112*H112</f>
        <v>0</v>
      </c>
      <c r="Q112" s="246">
        <v>0.010999999999999999</v>
      </c>
      <c r="R112" s="246">
        <f>Q112*H112</f>
        <v>0.10999999999999999</v>
      </c>
      <c r="S112" s="246">
        <v>0</v>
      </c>
      <c r="T112" s="247">
        <f>S112*H112</f>
        <v>0</v>
      </c>
      <c r="AR112" s="25" t="s">
        <v>287</v>
      </c>
      <c r="AT112" s="25" t="s">
        <v>211</v>
      </c>
      <c r="AU112" s="25" t="s">
        <v>81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287</v>
      </c>
      <c r="BM112" s="25" t="s">
        <v>443</v>
      </c>
    </row>
    <row r="113" s="1" customFormat="1" ht="25.5" customHeight="1">
      <c r="B113" s="47"/>
      <c r="C113" s="237" t="s">
        <v>9</v>
      </c>
      <c r="D113" s="237" t="s">
        <v>211</v>
      </c>
      <c r="E113" s="238" t="s">
        <v>2744</v>
      </c>
      <c r="F113" s="239" t="s">
        <v>2745</v>
      </c>
      <c r="G113" s="240" t="s">
        <v>299</v>
      </c>
      <c r="H113" s="241">
        <v>0.107</v>
      </c>
      <c r="I113" s="242"/>
      <c r="J113" s="243">
        <f>ROUND(I113*H113,2)</f>
        <v>0</v>
      </c>
      <c r="K113" s="239" t="s">
        <v>21</v>
      </c>
      <c r="L113" s="73"/>
      <c r="M113" s="244" t="s">
        <v>21</v>
      </c>
      <c r="N113" s="245" t="s">
        <v>43</v>
      </c>
      <c r="O113" s="48"/>
      <c r="P113" s="246">
        <f>O113*H113</f>
        <v>0</v>
      </c>
      <c r="Q113" s="246">
        <v>0</v>
      </c>
      <c r="R113" s="246">
        <f>Q113*H113</f>
        <v>0</v>
      </c>
      <c r="S113" s="246">
        <v>0</v>
      </c>
      <c r="T113" s="247">
        <f>S113*H113</f>
        <v>0</v>
      </c>
      <c r="AR113" s="25" t="s">
        <v>287</v>
      </c>
      <c r="AT113" s="25" t="s">
        <v>211</v>
      </c>
      <c r="AU113" s="25" t="s">
        <v>81</v>
      </c>
      <c r="AY113" s="25" t="s">
        <v>209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79</v>
      </c>
      <c r="BK113" s="248">
        <f>ROUND(I113*H113,2)</f>
        <v>0</v>
      </c>
      <c r="BL113" s="25" t="s">
        <v>287</v>
      </c>
      <c r="BM113" s="25" t="s">
        <v>455</v>
      </c>
    </row>
    <row r="114" s="11" customFormat="1" ht="29.88" customHeight="1">
      <c r="B114" s="221"/>
      <c r="C114" s="222"/>
      <c r="D114" s="223" t="s">
        <v>71</v>
      </c>
      <c r="E114" s="235" t="s">
        <v>1774</v>
      </c>
      <c r="F114" s="235" t="s">
        <v>1775</v>
      </c>
      <c r="G114" s="222"/>
      <c r="H114" s="222"/>
      <c r="I114" s="225"/>
      <c r="J114" s="236">
        <f>BK114</f>
        <v>0</v>
      </c>
      <c r="K114" s="222"/>
      <c r="L114" s="227"/>
      <c r="M114" s="228"/>
      <c r="N114" s="229"/>
      <c r="O114" s="229"/>
      <c r="P114" s="230">
        <f>SUM(P115:P125)</f>
        <v>0</v>
      </c>
      <c r="Q114" s="229"/>
      <c r="R114" s="230">
        <f>SUM(R115:R125)</f>
        <v>0.26083000000000001</v>
      </c>
      <c r="S114" s="229"/>
      <c r="T114" s="231">
        <f>SUM(T115:T125)</f>
        <v>0</v>
      </c>
      <c r="AR114" s="232" t="s">
        <v>79</v>
      </c>
      <c r="AT114" s="233" t="s">
        <v>71</v>
      </c>
      <c r="AU114" s="233" t="s">
        <v>79</v>
      </c>
      <c r="AY114" s="232" t="s">
        <v>209</v>
      </c>
      <c r="BK114" s="234">
        <f>SUM(BK115:BK125)</f>
        <v>0</v>
      </c>
    </row>
    <row r="115" s="1" customFormat="1" ht="16.5" customHeight="1">
      <c r="B115" s="47"/>
      <c r="C115" s="237" t="s">
        <v>319</v>
      </c>
      <c r="D115" s="237" t="s">
        <v>211</v>
      </c>
      <c r="E115" s="238" t="s">
        <v>1776</v>
      </c>
      <c r="F115" s="239" t="s">
        <v>1777</v>
      </c>
      <c r="G115" s="240" t="s">
        <v>343</v>
      </c>
      <c r="H115" s="241">
        <v>7</v>
      </c>
      <c r="I115" s="242"/>
      <c r="J115" s="243">
        <f>ROUND(I115*H115,2)</f>
        <v>0</v>
      </c>
      <c r="K115" s="239" t="s">
        <v>21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0.00055999999999999995</v>
      </c>
      <c r="R115" s="246">
        <f>Q115*H115</f>
        <v>0.0039199999999999999</v>
      </c>
      <c r="S115" s="246">
        <v>0</v>
      </c>
      <c r="T115" s="247">
        <f>S115*H115</f>
        <v>0</v>
      </c>
      <c r="AR115" s="25" t="s">
        <v>287</v>
      </c>
      <c r="AT115" s="25" t="s">
        <v>211</v>
      </c>
      <c r="AU115" s="25" t="s">
        <v>81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287</v>
      </c>
      <c r="BM115" s="25" t="s">
        <v>465</v>
      </c>
    </row>
    <row r="116" s="1" customFormat="1" ht="16.5" customHeight="1">
      <c r="B116" s="47"/>
      <c r="C116" s="282" t="s">
        <v>324</v>
      </c>
      <c r="D116" s="282" t="s">
        <v>312</v>
      </c>
      <c r="E116" s="283" t="s">
        <v>1778</v>
      </c>
      <c r="F116" s="284" t="s">
        <v>1779</v>
      </c>
      <c r="G116" s="285" t="s">
        <v>1150</v>
      </c>
      <c r="H116" s="286">
        <v>6</v>
      </c>
      <c r="I116" s="287"/>
      <c r="J116" s="288">
        <f>ROUND(I116*H116,2)</f>
        <v>0</v>
      </c>
      <c r="K116" s="284" t="s">
        <v>619</v>
      </c>
      <c r="L116" s="289"/>
      <c r="M116" s="290" t="s">
        <v>21</v>
      </c>
      <c r="N116" s="291" t="s">
        <v>43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371</v>
      </c>
      <c r="AT116" s="25" t="s">
        <v>312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287</v>
      </c>
      <c r="BM116" s="25" t="s">
        <v>477</v>
      </c>
    </row>
    <row r="117" s="1" customFormat="1" ht="16.5" customHeight="1">
      <c r="B117" s="47"/>
      <c r="C117" s="282" t="s">
        <v>329</v>
      </c>
      <c r="D117" s="282" t="s">
        <v>312</v>
      </c>
      <c r="E117" s="283" t="s">
        <v>1780</v>
      </c>
      <c r="F117" s="284" t="s">
        <v>1781</v>
      </c>
      <c r="G117" s="285" t="s">
        <v>1150</v>
      </c>
      <c r="H117" s="286">
        <v>14</v>
      </c>
      <c r="I117" s="287"/>
      <c r="J117" s="288">
        <f>ROUND(I117*H117,2)</f>
        <v>0</v>
      </c>
      <c r="K117" s="284" t="s">
        <v>619</v>
      </c>
      <c r="L117" s="289"/>
      <c r="M117" s="290" t="s">
        <v>21</v>
      </c>
      <c r="N117" s="291" t="s">
        <v>43</v>
      </c>
      <c r="O117" s="48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AR117" s="25" t="s">
        <v>371</v>
      </c>
      <c r="AT117" s="25" t="s">
        <v>312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287</v>
      </c>
      <c r="BM117" s="25" t="s">
        <v>490</v>
      </c>
    </row>
    <row r="118" s="1" customFormat="1" ht="16.5" customHeight="1">
      <c r="B118" s="47"/>
      <c r="C118" s="282" t="s">
        <v>335</v>
      </c>
      <c r="D118" s="282" t="s">
        <v>312</v>
      </c>
      <c r="E118" s="283" t="s">
        <v>1782</v>
      </c>
      <c r="F118" s="284" t="s">
        <v>1783</v>
      </c>
      <c r="G118" s="285" t="s">
        <v>1150</v>
      </c>
      <c r="H118" s="286">
        <v>6</v>
      </c>
      <c r="I118" s="287"/>
      <c r="J118" s="288">
        <f>ROUND(I118*H118,2)</f>
        <v>0</v>
      </c>
      <c r="K118" s="284" t="s">
        <v>619</v>
      </c>
      <c r="L118" s="289"/>
      <c r="M118" s="290" t="s">
        <v>21</v>
      </c>
      <c r="N118" s="291" t="s">
        <v>43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371</v>
      </c>
      <c r="AT118" s="25" t="s">
        <v>312</v>
      </c>
      <c r="AU118" s="25" t="s">
        <v>81</v>
      </c>
      <c r="AY118" s="25" t="s">
        <v>209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79</v>
      </c>
      <c r="BK118" s="248">
        <f>ROUND(I118*H118,2)</f>
        <v>0</v>
      </c>
      <c r="BL118" s="25" t="s">
        <v>287</v>
      </c>
      <c r="BM118" s="25" t="s">
        <v>501</v>
      </c>
    </row>
    <row r="119" s="1" customFormat="1" ht="16.5" customHeight="1">
      <c r="B119" s="47"/>
      <c r="C119" s="282" t="s">
        <v>340</v>
      </c>
      <c r="D119" s="282" t="s">
        <v>312</v>
      </c>
      <c r="E119" s="283" t="s">
        <v>1784</v>
      </c>
      <c r="F119" s="284" t="s">
        <v>1785</v>
      </c>
      <c r="G119" s="285" t="s">
        <v>1150</v>
      </c>
      <c r="H119" s="286">
        <v>1</v>
      </c>
      <c r="I119" s="287"/>
      <c r="J119" s="288">
        <f>ROUND(I119*H119,2)</f>
        <v>0</v>
      </c>
      <c r="K119" s="284" t="s">
        <v>619</v>
      </c>
      <c r="L119" s="289"/>
      <c r="M119" s="290" t="s">
        <v>21</v>
      </c>
      <c r="N119" s="291" t="s">
        <v>43</v>
      </c>
      <c r="O119" s="48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5" t="s">
        <v>371</v>
      </c>
      <c r="AT119" s="25" t="s">
        <v>312</v>
      </c>
      <c r="AU119" s="25" t="s">
        <v>81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287</v>
      </c>
      <c r="BM119" s="25" t="s">
        <v>344</v>
      </c>
    </row>
    <row r="120" s="1" customFormat="1" ht="16.5" customHeight="1">
      <c r="B120" s="47"/>
      <c r="C120" s="282" t="s">
        <v>346</v>
      </c>
      <c r="D120" s="282" t="s">
        <v>312</v>
      </c>
      <c r="E120" s="283" t="s">
        <v>1786</v>
      </c>
      <c r="F120" s="284" t="s">
        <v>2746</v>
      </c>
      <c r="G120" s="285" t="s">
        <v>1150</v>
      </c>
      <c r="H120" s="286">
        <v>1</v>
      </c>
      <c r="I120" s="287"/>
      <c r="J120" s="288">
        <f>ROUND(I120*H120,2)</f>
        <v>0</v>
      </c>
      <c r="K120" s="284" t="s">
        <v>619</v>
      </c>
      <c r="L120" s="289"/>
      <c r="M120" s="290" t="s">
        <v>21</v>
      </c>
      <c r="N120" s="291" t="s">
        <v>43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371</v>
      </c>
      <c r="AT120" s="25" t="s">
        <v>312</v>
      </c>
      <c r="AU120" s="25" t="s">
        <v>81</v>
      </c>
      <c r="AY120" s="25" t="s">
        <v>209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79</v>
      </c>
      <c r="BK120" s="248">
        <f>ROUND(I120*H120,2)</f>
        <v>0</v>
      </c>
      <c r="BL120" s="25" t="s">
        <v>287</v>
      </c>
      <c r="BM120" s="25" t="s">
        <v>349</v>
      </c>
    </row>
    <row r="121" s="1" customFormat="1" ht="16.5" customHeight="1">
      <c r="B121" s="47"/>
      <c r="C121" s="237" t="s">
        <v>351</v>
      </c>
      <c r="D121" s="237" t="s">
        <v>211</v>
      </c>
      <c r="E121" s="238" t="s">
        <v>1790</v>
      </c>
      <c r="F121" s="239" t="s">
        <v>1791</v>
      </c>
      <c r="G121" s="240" t="s">
        <v>343</v>
      </c>
      <c r="H121" s="241">
        <v>2</v>
      </c>
      <c r="I121" s="242"/>
      <c r="J121" s="243">
        <f>ROUND(I121*H121,2)</f>
        <v>0</v>
      </c>
      <c r="K121" s="239" t="s">
        <v>21</v>
      </c>
      <c r="L121" s="73"/>
      <c r="M121" s="244" t="s">
        <v>21</v>
      </c>
      <c r="N121" s="245" t="s">
        <v>43</v>
      </c>
      <c r="O121" s="48"/>
      <c r="P121" s="246">
        <f>O121*H121</f>
        <v>0</v>
      </c>
      <c r="Q121" s="246">
        <v>0.00044000000000000002</v>
      </c>
      <c r="R121" s="246">
        <f>Q121*H121</f>
        <v>0.00088000000000000003</v>
      </c>
      <c r="S121" s="246">
        <v>0</v>
      </c>
      <c r="T121" s="247">
        <f>S121*H121</f>
        <v>0</v>
      </c>
      <c r="AR121" s="25" t="s">
        <v>287</v>
      </c>
      <c r="AT121" s="25" t="s">
        <v>211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287</v>
      </c>
      <c r="BM121" s="25" t="s">
        <v>354</v>
      </c>
    </row>
    <row r="122" s="1" customFormat="1" ht="16.5" customHeight="1">
      <c r="B122" s="47"/>
      <c r="C122" s="237" t="s">
        <v>355</v>
      </c>
      <c r="D122" s="237" t="s">
        <v>211</v>
      </c>
      <c r="E122" s="238" t="s">
        <v>2747</v>
      </c>
      <c r="F122" s="239" t="s">
        <v>2748</v>
      </c>
      <c r="G122" s="240" t="s">
        <v>343</v>
      </c>
      <c r="H122" s="241">
        <v>1</v>
      </c>
      <c r="I122" s="242"/>
      <c r="J122" s="243">
        <f>ROUND(I122*H122,2)</f>
        <v>0</v>
      </c>
      <c r="K122" s="239" t="s">
        <v>21</v>
      </c>
      <c r="L122" s="73"/>
      <c r="M122" s="244" t="s">
        <v>21</v>
      </c>
      <c r="N122" s="245" t="s">
        <v>43</v>
      </c>
      <c r="O122" s="48"/>
      <c r="P122" s="246">
        <f>O122*H122</f>
        <v>0</v>
      </c>
      <c r="Q122" s="246">
        <v>0.00019000000000000001</v>
      </c>
      <c r="R122" s="246">
        <f>Q122*H122</f>
        <v>0.00019000000000000001</v>
      </c>
      <c r="S122" s="246">
        <v>0</v>
      </c>
      <c r="T122" s="247">
        <f>S122*H122</f>
        <v>0</v>
      </c>
      <c r="AR122" s="25" t="s">
        <v>287</v>
      </c>
      <c r="AT122" s="25" t="s">
        <v>211</v>
      </c>
      <c r="AU122" s="25" t="s">
        <v>81</v>
      </c>
      <c r="AY122" s="25" t="s">
        <v>209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79</v>
      </c>
      <c r="BK122" s="248">
        <f>ROUND(I122*H122,2)</f>
        <v>0</v>
      </c>
      <c r="BL122" s="25" t="s">
        <v>287</v>
      </c>
      <c r="BM122" s="25" t="s">
        <v>358</v>
      </c>
    </row>
    <row r="123" s="1" customFormat="1" ht="16.5" customHeight="1">
      <c r="B123" s="47"/>
      <c r="C123" s="237" t="s">
        <v>361</v>
      </c>
      <c r="D123" s="237" t="s">
        <v>211</v>
      </c>
      <c r="E123" s="238" t="s">
        <v>1794</v>
      </c>
      <c r="F123" s="239" t="s">
        <v>1795</v>
      </c>
      <c r="G123" s="240" t="s">
        <v>343</v>
      </c>
      <c r="H123" s="241">
        <v>2</v>
      </c>
      <c r="I123" s="242"/>
      <c r="J123" s="243">
        <f>ROUND(I123*H123,2)</f>
        <v>0</v>
      </c>
      <c r="K123" s="239" t="s">
        <v>21</v>
      </c>
      <c r="L123" s="73"/>
      <c r="M123" s="244" t="s">
        <v>21</v>
      </c>
      <c r="N123" s="245" t="s">
        <v>43</v>
      </c>
      <c r="O123" s="48"/>
      <c r="P123" s="246">
        <f>O123*H123</f>
        <v>0</v>
      </c>
      <c r="Q123" s="246">
        <v>0.00042000000000000002</v>
      </c>
      <c r="R123" s="246">
        <f>Q123*H123</f>
        <v>0.00084000000000000003</v>
      </c>
      <c r="S123" s="246">
        <v>0</v>
      </c>
      <c r="T123" s="247">
        <f>S123*H123</f>
        <v>0</v>
      </c>
      <c r="AR123" s="25" t="s">
        <v>287</v>
      </c>
      <c r="AT123" s="25" t="s">
        <v>211</v>
      </c>
      <c r="AU123" s="25" t="s">
        <v>81</v>
      </c>
      <c r="AY123" s="25" t="s">
        <v>209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79</v>
      </c>
      <c r="BK123" s="248">
        <f>ROUND(I123*H123,2)</f>
        <v>0</v>
      </c>
      <c r="BL123" s="25" t="s">
        <v>287</v>
      </c>
      <c r="BM123" s="25" t="s">
        <v>364</v>
      </c>
    </row>
    <row r="124" s="1" customFormat="1" ht="16.5" customHeight="1">
      <c r="B124" s="47"/>
      <c r="C124" s="237" t="s">
        <v>366</v>
      </c>
      <c r="D124" s="237" t="s">
        <v>211</v>
      </c>
      <c r="E124" s="238" t="s">
        <v>1796</v>
      </c>
      <c r="F124" s="239" t="s">
        <v>1797</v>
      </c>
      <c r="G124" s="240" t="s">
        <v>343</v>
      </c>
      <c r="H124" s="241">
        <v>15</v>
      </c>
      <c r="I124" s="242"/>
      <c r="J124" s="243">
        <f>ROUND(I124*H124,2)</f>
        <v>0</v>
      </c>
      <c r="K124" s="239" t="s">
        <v>21</v>
      </c>
      <c r="L124" s="73"/>
      <c r="M124" s="244" t="s">
        <v>21</v>
      </c>
      <c r="N124" s="245" t="s">
        <v>43</v>
      </c>
      <c r="O124" s="48"/>
      <c r="P124" s="246">
        <f>O124*H124</f>
        <v>0</v>
      </c>
      <c r="Q124" s="246">
        <v>0.017000000000000001</v>
      </c>
      <c r="R124" s="246">
        <f>Q124*H124</f>
        <v>0.255</v>
      </c>
      <c r="S124" s="246">
        <v>0</v>
      </c>
      <c r="T124" s="247">
        <f>S124*H124</f>
        <v>0</v>
      </c>
      <c r="AR124" s="25" t="s">
        <v>287</v>
      </c>
      <c r="AT124" s="25" t="s">
        <v>211</v>
      </c>
      <c r="AU124" s="25" t="s">
        <v>81</v>
      </c>
      <c r="AY124" s="25" t="s">
        <v>209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79</v>
      </c>
      <c r="BK124" s="248">
        <f>ROUND(I124*H124,2)</f>
        <v>0</v>
      </c>
      <c r="BL124" s="25" t="s">
        <v>287</v>
      </c>
      <c r="BM124" s="25" t="s">
        <v>374</v>
      </c>
    </row>
    <row r="125" s="1" customFormat="1" ht="25.5" customHeight="1">
      <c r="B125" s="47"/>
      <c r="C125" s="237" t="s">
        <v>371</v>
      </c>
      <c r="D125" s="237" t="s">
        <v>211</v>
      </c>
      <c r="E125" s="238" t="s">
        <v>1798</v>
      </c>
      <c r="F125" s="239" t="s">
        <v>1799</v>
      </c>
      <c r="G125" s="240" t="s">
        <v>299</v>
      </c>
      <c r="H125" s="241">
        <v>0.017000000000000001</v>
      </c>
      <c r="I125" s="242"/>
      <c r="J125" s="243">
        <f>ROUND(I125*H125,2)</f>
        <v>0</v>
      </c>
      <c r="K125" s="239" t="s">
        <v>21</v>
      </c>
      <c r="L125" s="73"/>
      <c r="M125" s="244" t="s">
        <v>21</v>
      </c>
      <c r="N125" s="245" t="s">
        <v>43</v>
      </c>
      <c r="O125" s="48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5" t="s">
        <v>287</v>
      </c>
      <c r="AT125" s="25" t="s">
        <v>211</v>
      </c>
      <c r="AU125" s="25" t="s">
        <v>81</v>
      </c>
      <c r="AY125" s="25" t="s">
        <v>209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79</v>
      </c>
      <c r="BK125" s="248">
        <f>ROUND(I125*H125,2)</f>
        <v>0</v>
      </c>
      <c r="BL125" s="25" t="s">
        <v>287</v>
      </c>
      <c r="BM125" s="25" t="s">
        <v>379</v>
      </c>
    </row>
    <row r="126" s="11" customFormat="1" ht="29.88" customHeight="1">
      <c r="B126" s="221"/>
      <c r="C126" s="222"/>
      <c r="D126" s="223" t="s">
        <v>71</v>
      </c>
      <c r="E126" s="235" t="s">
        <v>1800</v>
      </c>
      <c r="F126" s="235" t="s">
        <v>1801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SUM(P127:P141)</f>
        <v>0</v>
      </c>
      <c r="Q126" s="229"/>
      <c r="R126" s="230">
        <f>SUM(R127:R141)</f>
        <v>1.2249999999999999</v>
      </c>
      <c r="S126" s="229"/>
      <c r="T126" s="231">
        <f>SUM(T127:T141)</f>
        <v>0</v>
      </c>
      <c r="AR126" s="232" t="s">
        <v>79</v>
      </c>
      <c r="AT126" s="233" t="s">
        <v>71</v>
      </c>
      <c r="AU126" s="233" t="s">
        <v>79</v>
      </c>
      <c r="AY126" s="232" t="s">
        <v>209</v>
      </c>
      <c r="BK126" s="234">
        <f>SUM(BK127:BK141)</f>
        <v>0</v>
      </c>
    </row>
    <row r="127" s="1" customFormat="1" ht="25.5" customHeight="1">
      <c r="B127" s="47"/>
      <c r="C127" s="237" t="s">
        <v>376</v>
      </c>
      <c r="D127" s="237" t="s">
        <v>211</v>
      </c>
      <c r="E127" s="238" t="s">
        <v>1802</v>
      </c>
      <c r="F127" s="239" t="s">
        <v>1803</v>
      </c>
      <c r="G127" s="240" t="s">
        <v>343</v>
      </c>
      <c r="H127" s="241">
        <v>3</v>
      </c>
      <c r="I127" s="242"/>
      <c r="J127" s="243">
        <f>ROUND(I127*H127,2)</f>
        <v>0</v>
      </c>
      <c r="K127" s="239" t="s">
        <v>21</v>
      </c>
      <c r="L127" s="73"/>
      <c r="M127" s="244" t="s">
        <v>21</v>
      </c>
      <c r="N127" s="245" t="s">
        <v>43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287</v>
      </c>
      <c r="AT127" s="25" t="s">
        <v>211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287</v>
      </c>
      <c r="BM127" s="25" t="s">
        <v>384</v>
      </c>
    </row>
    <row r="128" s="1" customFormat="1" ht="16.5" customHeight="1">
      <c r="B128" s="47"/>
      <c r="C128" s="237" t="s">
        <v>381</v>
      </c>
      <c r="D128" s="237" t="s">
        <v>211</v>
      </c>
      <c r="E128" s="238" t="s">
        <v>1804</v>
      </c>
      <c r="F128" s="239" t="s">
        <v>2749</v>
      </c>
      <c r="G128" s="240" t="s">
        <v>343</v>
      </c>
      <c r="H128" s="241">
        <v>3</v>
      </c>
      <c r="I128" s="242"/>
      <c r="J128" s="243">
        <f>ROUND(I128*H128,2)</f>
        <v>0</v>
      </c>
      <c r="K128" s="239" t="s">
        <v>21</v>
      </c>
      <c r="L128" s="73"/>
      <c r="M128" s="244" t="s">
        <v>21</v>
      </c>
      <c r="N128" s="245" t="s">
        <v>43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287</v>
      </c>
      <c r="AT128" s="25" t="s">
        <v>211</v>
      </c>
      <c r="AU128" s="25" t="s">
        <v>81</v>
      </c>
      <c r="AY128" s="25" t="s">
        <v>209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79</v>
      </c>
      <c r="BK128" s="248">
        <f>ROUND(I128*H128,2)</f>
        <v>0</v>
      </c>
      <c r="BL128" s="25" t="s">
        <v>287</v>
      </c>
      <c r="BM128" s="25" t="s">
        <v>391</v>
      </c>
    </row>
    <row r="129" s="1" customFormat="1" ht="16.5" customHeight="1">
      <c r="B129" s="47"/>
      <c r="C129" s="282" t="s">
        <v>387</v>
      </c>
      <c r="D129" s="282" t="s">
        <v>312</v>
      </c>
      <c r="E129" s="283" t="s">
        <v>1788</v>
      </c>
      <c r="F129" s="284" t="s">
        <v>2750</v>
      </c>
      <c r="G129" s="285" t="s">
        <v>1150</v>
      </c>
      <c r="H129" s="286">
        <v>1</v>
      </c>
      <c r="I129" s="287"/>
      <c r="J129" s="288">
        <f>ROUND(I129*H129,2)</f>
        <v>0</v>
      </c>
      <c r="K129" s="284" t="s">
        <v>619</v>
      </c>
      <c r="L129" s="289"/>
      <c r="M129" s="290" t="s">
        <v>21</v>
      </c>
      <c r="N129" s="291" t="s">
        <v>43</v>
      </c>
      <c r="O129" s="48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5" t="s">
        <v>371</v>
      </c>
      <c r="AT129" s="25" t="s">
        <v>312</v>
      </c>
      <c r="AU129" s="25" t="s">
        <v>81</v>
      </c>
      <c r="AY129" s="25" t="s">
        <v>209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79</v>
      </c>
      <c r="BK129" s="248">
        <f>ROUND(I129*H129,2)</f>
        <v>0</v>
      </c>
      <c r="BL129" s="25" t="s">
        <v>287</v>
      </c>
      <c r="BM129" s="25" t="s">
        <v>396</v>
      </c>
    </row>
    <row r="130" s="1" customFormat="1" ht="16.5" customHeight="1">
      <c r="B130" s="47"/>
      <c r="C130" s="282" t="s">
        <v>393</v>
      </c>
      <c r="D130" s="282" t="s">
        <v>312</v>
      </c>
      <c r="E130" s="283" t="s">
        <v>1806</v>
      </c>
      <c r="F130" s="284" t="s">
        <v>2751</v>
      </c>
      <c r="G130" s="285" t="s">
        <v>1150</v>
      </c>
      <c r="H130" s="286">
        <v>1</v>
      </c>
      <c r="I130" s="287"/>
      <c r="J130" s="288">
        <f>ROUND(I130*H130,2)</f>
        <v>0</v>
      </c>
      <c r="K130" s="284" t="s">
        <v>619</v>
      </c>
      <c r="L130" s="289"/>
      <c r="M130" s="290" t="s">
        <v>21</v>
      </c>
      <c r="N130" s="291" t="s">
        <v>43</v>
      </c>
      <c r="O130" s="48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5" t="s">
        <v>371</v>
      </c>
      <c r="AT130" s="25" t="s">
        <v>312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287</v>
      </c>
      <c r="BM130" s="25" t="s">
        <v>401</v>
      </c>
    </row>
    <row r="131" s="1" customFormat="1" ht="16.5" customHeight="1">
      <c r="B131" s="47"/>
      <c r="C131" s="282" t="s">
        <v>398</v>
      </c>
      <c r="D131" s="282" t="s">
        <v>312</v>
      </c>
      <c r="E131" s="283" t="s">
        <v>1808</v>
      </c>
      <c r="F131" s="284" t="s">
        <v>2752</v>
      </c>
      <c r="G131" s="285" t="s">
        <v>1150</v>
      </c>
      <c r="H131" s="286">
        <v>1</v>
      </c>
      <c r="I131" s="287"/>
      <c r="J131" s="288">
        <f>ROUND(I131*H131,2)</f>
        <v>0</v>
      </c>
      <c r="K131" s="284" t="s">
        <v>619</v>
      </c>
      <c r="L131" s="289"/>
      <c r="M131" s="290" t="s">
        <v>21</v>
      </c>
      <c r="N131" s="291" t="s">
        <v>43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371</v>
      </c>
      <c r="AT131" s="25" t="s">
        <v>312</v>
      </c>
      <c r="AU131" s="25" t="s">
        <v>81</v>
      </c>
      <c r="AY131" s="25" t="s">
        <v>209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79</v>
      </c>
      <c r="BK131" s="248">
        <f>ROUND(I131*H131,2)</f>
        <v>0</v>
      </c>
      <c r="BL131" s="25" t="s">
        <v>287</v>
      </c>
      <c r="BM131" s="25" t="s">
        <v>616</v>
      </c>
    </row>
    <row r="132" s="1" customFormat="1" ht="16.5" customHeight="1">
      <c r="B132" s="47"/>
      <c r="C132" s="282" t="s">
        <v>403</v>
      </c>
      <c r="D132" s="282" t="s">
        <v>312</v>
      </c>
      <c r="E132" s="283" t="s">
        <v>1810</v>
      </c>
      <c r="F132" s="284" t="s">
        <v>2753</v>
      </c>
      <c r="G132" s="285" t="s">
        <v>1150</v>
      </c>
      <c r="H132" s="286">
        <v>1</v>
      </c>
      <c r="I132" s="287"/>
      <c r="J132" s="288">
        <f>ROUND(I132*H132,2)</f>
        <v>0</v>
      </c>
      <c r="K132" s="284" t="s">
        <v>619</v>
      </c>
      <c r="L132" s="289"/>
      <c r="M132" s="290" t="s">
        <v>21</v>
      </c>
      <c r="N132" s="291" t="s">
        <v>43</v>
      </c>
      <c r="O132" s="48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5" t="s">
        <v>371</v>
      </c>
      <c r="AT132" s="25" t="s">
        <v>312</v>
      </c>
      <c r="AU132" s="25" t="s">
        <v>81</v>
      </c>
      <c r="AY132" s="25" t="s">
        <v>209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79</v>
      </c>
      <c r="BK132" s="248">
        <f>ROUND(I132*H132,2)</f>
        <v>0</v>
      </c>
      <c r="BL132" s="25" t="s">
        <v>287</v>
      </c>
      <c r="BM132" s="25" t="s">
        <v>625</v>
      </c>
    </row>
    <row r="133" s="1" customFormat="1" ht="16.5" customHeight="1">
      <c r="B133" s="47"/>
      <c r="C133" s="282" t="s">
        <v>408</v>
      </c>
      <c r="D133" s="282" t="s">
        <v>312</v>
      </c>
      <c r="E133" s="283" t="s">
        <v>1812</v>
      </c>
      <c r="F133" s="284" t="s">
        <v>2754</v>
      </c>
      <c r="G133" s="285" t="s">
        <v>1150</v>
      </c>
      <c r="H133" s="286">
        <v>1</v>
      </c>
      <c r="I133" s="287"/>
      <c r="J133" s="288">
        <f>ROUND(I133*H133,2)</f>
        <v>0</v>
      </c>
      <c r="K133" s="284" t="s">
        <v>619</v>
      </c>
      <c r="L133" s="289"/>
      <c r="M133" s="290" t="s">
        <v>21</v>
      </c>
      <c r="N133" s="291" t="s">
        <v>43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371</v>
      </c>
      <c r="AT133" s="25" t="s">
        <v>312</v>
      </c>
      <c r="AU133" s="25" t="s">
        <v>81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287</v>
      </c>
      <c r="BM133" s="25" t="s">
        <v>634</v>
      </c>
    </row>
    <row r="134" s="1" customFormat="1" ht="16.5" customHeight="1">
      <c r="B134" s="47"/>
      <c r="C134" s="282" t="s">
        <v>413</v>
      </c>
      <c r="D134" s="282" t="s">
        <v>312</v>
      </c>
      <c r="E134" s="283" t="s">
        <v>1814</v>
      </c>
      <c r="F134" s="284" t="s">
        <v>2755</v>
      </c>
      <c r="G134" s="285" t="s">
        <v>1150</v>
      </c>
      <c r="H134" s="286">
        <v>1</v>
      </c>
      <c r="I134" s="287"/>
      <c r="J134" s="288">
        <f>ROUND(I134*H134,2)</f>
        <v>0</v>
      </c>
      <c r="K134" s="284" t="s">
        <v>619</v>
      </c>
      <c r="L134" s="289"/>
      <c r="M134" s="290" t="s">
        <v>21</v>
      </c>
      <c r="N134" s="291" t="s">
        <v>43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371</v>
      </c>
      <c r="AT134" s="25" t="s">
        <v>312</v>
      </c>
      <c r="AU134" s="25" t="s">
        <v>81</v>
      </c>
      <c r="AY134" s="25" t="s">
        <v>209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79</v>
      </c>
      <c r="BK134" s="248">
        <f>ROUND(I134*H134,2)</f>
        <v>0</v>
      </c>
      <c r="BL134" s="25" t="s">
        <v>287</v>
      </c>
      <c r="BM134" s="25" t="s">
        <v>646</v>
      </c>
    </row>
    <row r="135" s="1" customFormat="1" ht="16.5" customHeight="1">
      <c r="B135" s="47"/>
      <c r="C135" s="237" t="s">
        <v>418</v>
      </c>
      <c r="D135" s="237" t="s">
        <v>211</v>
      </c>
      <c r="E135" s="238" t="s">
        <v>2756</v>
      </c>
      <c r="F135" s="239" t="s">
        <v>2757</v>
      </c>
      <c r="G135" s="240" t="s">
        <v>343</v>
      </c>
      <c r="H135" s="241">
        <v>1</v>
      </c>
      <c r="I135" s="242"/>
      <c r="J135" s="243">
        <f>ROUND(I135*H135,2)</f>
        <v>0</v>
      </c>
      <c r="K135" s="239" t="s">
        <v>21</v>
      </c>
      <c r="L135" s="73"/>
      <c r="M135" s="244" t="s">
        <v>21</v>
      </c>
      <c r="N135" s="245" t="s">
        <v>43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287</v>
      </c>
      <c r="AT135" s="25" t="s">
        <v>211</v>
      </c>
      <c r="AU135" s="25" t="s">
        <v>81</v>
      </c>
      <c r="AY135" s="25" t="s">
        <v>209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79</v>
      </c>
      <c r="BK135" s="248">
        <f>ROUND(I135*H135,2)</f>
        <v>0</v>
      </c>
      <c r="BL135" s="25" t="s">
        <v>287</v>
      </c>
      <c r="BM135" s="25" t="s">
        <v>655</v>
      </c>
    </row>
    <row r="136" s="1" customFormat="1" ht="16.5" customHeight="1">
      <c r="B136" s="47"/>
      <c r="C136" s="282" t="s">
        <v>423</v>
      </c>
      <c r="D136" s="282" t="s">
        <v>312</v>
      </c>
      <c r="E136" s="283" t="s">
        <v>1816</v>
      </c>
      <c r="F136" s="284" t="s">
        <v>2758</v>
      </c>
      <c r="G136" s="285" t="s">
        <v>1150</v>
      </c>
      <c r="H136" s="286">
        <v>1</v>
      </c>
      <c r="I136" s="287"/>
      <c r="J136" s="288">
        <f>ROUND(I136*H136,2)</f>
        <v>0</v>
      </c>
      <c r="K136" s="284" t="s">
        <v>619</v>
      </c>
      <c r="L136" s="289"/>
      <c r="M136" s="290" t="s">
        <v>21</v>
      </c>
      <c r="N136" s="291" t="s">
        <v>43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371</v>
      </c>
      <c r="AT136" s="25" t="s">
        <v>312</v>
      </c>
      <c r="AU136" s="25" t="s">
        <v>81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287</v>
      </c>
      <c r="BM136" s="25" t="s">
        <v>665</v>
      </c>
    </row>
    <row r="137" s="1" customFormat="1" ht="16.5" customHeight="1">
      <c r="B137" s="47"/>
      <c r="C137" s="237" t="s">
        <v>428</v>
      </c>
      <c r="D137" s="237" t="s">
        <v>211</v>
      </c>
      <c r="E137" s="238" t="s">
        <v>1833</v>
      </c>
      <c r="F137" s="239" t="s">
        <v>1834</v>
      </c>
      <c r="G137" s="240" t="s">
        <v>343</v>
      </c>
      <c r="H137" s="241">
        <v>7</v>
      </c>
      <c r="I137" s="242"/>
      <c r="J137" s="243">
        <f>ROUND(I137*H137,2)</f>
        <v>0</v>
      </c>
      <c r="K137" s="239" t="s">
        <v>21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0.17499999999999999</v>
      </c>
      <c r="R137" s="246">
        <f>Q137*H137</f>
        <v>1.2249999999999999</v>
      </c>
      <c r="S137" s="246">
        <v>0</v>
      </c>
      <c r="T137" s="247">
        <f>S137*H137</f>
        <v>0</v>
      </c>
      <c r="AR137" s="25" t="s">
        <v>287</v>
      </c>
      <c r="AT137" s="25" t="s">
        <v>211</v>
      </c>
      <c r="AU137" s="25" t="s">
        <v>81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287</v>
      </c>
      <c r="BM137" s="25" t="s">
        <v>683</v>
      </c>
    </row>
    <row r="138" s="1" customFormat="1" ht="16.5" customHeight="1">
      <c r="B138" s="47"/>
      <c r="C138" s="237" t="s">
        <v>433</v>
      </c>
      <c r="D138" s="237" t="s">
        <v>211</v>
      </c>
      <c r="E138" s="238" t="s">
        <v>1837</v>
      </c>
      <c r="F138" s="239" t="s">
        <v>1838</v>
      </c>
      <c r="G138" s="240" t="s">
        <v>268</v>
      </c>
      <c r="H138" s="241">
        <v>30</v>
      </c>
      <c r="I138" s="242"/>
      <c r="J138" s="243">
        <f>ROUND(I138*H138,2)</f>
        <v>0</v>
      </c>
      <c r="K138" s="239" t="s">
        <v>21</v>
      </c>
      <c r="L138" s="73"/>
      <c r="M138" s="244" t="s">
        <v>21</v>
      </c>
      <c r="N138" s="245" t="s">
        <v>43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287</v>
      </c>
      <c r="AT138" s="25" t="s">
        <v>211</v>
      </c>
      <c r="AU138" s="25" t="s">
        <v>81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287</v>
      </c>
      <c r="BM138" s="25" t="s">
        <v>446</v>
      </c>
    </row>
    <row r="139" s="1" customFormat="1" ht="25.5" customHeight="1">
      <c r="B139" s="47"/>
      <c r="C139" s="237" t="s">
        <v>439</v>
      </c>
      <c r="D139" s="237" t="s">
        <v>211</v>
      </c>
      <c r="E139" s="238" t="s">
        <v>2759</v>
      </c>
      <c r="F139" s="239" t="s">
        <v>2760</v>
      </c>
      <c r="G139" s="240" t="s">
        <v>299</v>
      </c>
      <c r="H139" s="241">
        <v>1.2250000000000001</v>
      </c>
      <c r="I139" s="242"/>
      <c r="J139" s="243">
        <f>ROUND(I139*H139,2)</f>
        <v>0</v>
      </c>
      <c r="K139" s="239" t="s">
        <v>21</v>
      </c>
      <c r="L139" s="73"/>
      <c r="M139" s="244" t="s">
        <v>21</v>
      </c>
      <c r="N139" s="245" t="s">
        <v>43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287</v>
      </c>
      <c r="AT139" s="25" t="s">
        <v>211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287</v>
      </c>
      <c r="BM139" s="25" t="s">
        <v>704</v>
      </c>
    </row>
    <row r="140" s="1" customFormat="1" ht="16.5" customHeight="1">
      <c r="B140" s="47"/>
      <c r="C140" s="237" t="s">
        <v>443</v>
      </c>
      <c r="D140" s="237" t="s">
        <v>211</v>
      </c>
      <c r="E140" s="238" t="s">
        <v>1841</v>
      </c>
      <c r="F140" s="239" t="s">
        <v>1843</v>
      </c>
      <c r="G140" s="240" t="s">
        <v>223</v>
      </c>
      <c r="H140" s="241">
        <v>8</v>
      </c>
      <c r="I140" s="242"/>
      <c r="J140" s="243">
        <f>ROUND(I140*H140,2)</f>
        <v>0</v>
      </c>
      <c r="K140" s="239" t="s">
        <v>21</v>
      </c>
      <c r="L140" s="73"/>
      <c r="M140" s="244" t="s">
        <v>21</v>
      </c>
      <c r="N140" s="245" t="s">
        <v>43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287</v>
      </c>
      <c r="AT140" s="25" t="s">
        <v>211</v>
      </c>
      <c r="AU140" s="25" t="s">
        <v>81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287</v>
      </c>
      <c r="BM140" s="25" t="s">
        <v>714</v>
      </c>
    </row>
    <row r="141" s="1" customFormat="1">
      <c r="B141" s="47"/>
      <c r="C141" s="75"/>
      <c r="D141" s="251" t="s">
        <v>474</v>
      </c>
      <c r="E141" s="75"/>
      <c r="F141" s="292" t="s">
        <v>2761</v>
      </c>
      <c r="G141" s="75"/>
      <c r="H141" s="75"/>
      <c r="I141" s="205"/>
      <c r="J141" s="75"/>
      <c r="K141" s="75"/>
      <c r="L141" s="73"/>
      <c r="M141" s="313"/>
      <c r="N141" s="295"/>
      <c r="O141" s="295"/>
      <c r="P141" s="295"/>
      <c r="Q141" s="295"/>
      <c r="R141" s="295"/>
      <c r="S141" s="295"/>
      <c r="T141" s="314"/>
      <c r="AT141" s="25" t="s">
        <v>474</v>
      </c>
      <c r="AU141" s="25" t="s">
        <v>81</v>
      </c>
    </row>
    <row r="142" s="1" customFormat="1" ht="6.96" customHeight="1">
      <c r="B142" s="68"/>
      <c r="C142" s="69"/>
      <c r="D142" s="69"/>
      <c r="E142" s="69"/>
      <c r="F142" s="69"/>
      <c r="G142" s="69"/>
      <c r="H142" s="69"/>
      <c r="I142" s="180"/>
      <c r="J142" s="69"/>
      <c r="K142" s="69"/>
      <c r="L142" s="73"/>
    </row>
  </sheetData>
  <sheetProtection sheet="1" autoFilter="0" formatColumns="0" formatRows="0" objects="1" scenarios="1" spinCount="100000" saltValue="SkCI5TDfjl1KbfM8JYWo5U8EyLRl/QXMYY0sE43ow8IEtMNz4lPi7LM74py5i4934oF+hf/iOv+sTSmtIbVbDQ==" hashValue="VPx95K2E/c6gCBAB64wpVhTVZWyWwulUhqf2yGvqU1wTFlWPCkCiF/q5JAwuIJ5yoamcwUDkmyLS7QbpZXh3Vg==" algorithmName="SHA-512" password="CC35"/>
  <autoFilter ref="C87:K14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123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2629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2762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ROUND(J89,2)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ROUND(SUM(BE89:BE159), 2)</f>
        <v>0</v>
      </c>
      <c r="G32" s="48"/>
      <c r="H32" s="48"/>
      <c r="I32" s="172">
        <v>0.20999999999999999</v>
      </c>
      <c r="J32" s="171">
        <f>ROUND(ROUND((SUM(BE89:BE159)),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ROUND(SUM(BF89:BF159), 2)</f>
        <v>0</v>
      </c>
      <c r="G33" s="48"/>
      <c r="H33" s="48"/>
      <c r="I33" s="172">
        <v>0.14999999999999999</v>
      </c>
      <c r="J33" s="171">
        <f>ROUND(ROUND((SUM(BF89:BF159)),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ROUND(SUM(BG89:BG159),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ROUND(SUM(BH89:BH159),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ROUND(SUM(BI89:BI159),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2629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B.8 - ZTI - BYT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J89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177</v>
      </c>
      <c r="E61" s="194"/>
      <c r="F61" s="194"/>
      <c r="G61" s="194"/>
      <c r="H61" s="194"/>
      <c r="I61" s="195"/>
      <c r="J61" s="196">
        <f>J90</f>
        <v>0</v>
      </c>
      <c r="K61" s="197"/>
    </row>
    <row r="62" s="9" customFormat="1" ht="19.92" customHeight="1">
      <c r="B62" s="198"/>
      <c r="C62" s="199"/>
      <c r="D62" s="200" t="s">
        <v>1851</v>
      </c>
      <c r="E62" s="201"/>
      <c r="F62" s="201"/>
      <c r="G62" s="201"/>
      <c r="H62" s="201"/>
      <c r="I62" s="202"/>
      <c r="J62" s="203">
        <f>J91</f>
        <v>0</v>
      </c>
      <c r="K62" s="204"/>
    </row>
    <row r="63" s="9" customFormat="1" ht="19.92" customHeight="1">
      <c r="B63" s="198"/>
      <c r="C63" s="199"/>
      <c r="D63" s="200" t="s">
        <v>2763</v>
      </c>
      <c r="E63" s="201"/>
      <c r="F63" s="201"/>
      <c r="G63" s="201"/>
      <c r="H63" s="201"/>
      <c r="I63" s="202"/>
      <c r="J63" s="203">
        <f>J100</f>
        <v>0</v>
      </c>
      <c r="K63" s="204"/>
    </row>
    <row r="64" s="9" customFormat="1" ht="19.92" customHeight="1">
      <c r="B64" s="198"/>
      <c r="C64" s="199"/>
      <c r="D64" s="200" t="s">
        <v>1852</v>
      </c>
      <c r="E64" s="201"/>
      <c r="F64" s="201"/>
      <c r="G64" s="201"/>
      <c r="H64" s="201"/>
      <c r="I64" s="202"/>
      <c r="J64" s="203">
        <f>J102</f>
        <v>0</v>
      </c>
      <c r="K64" s="204"/>
    </row>
    <row r="65" s="9" customFormat="1" ht="19.92" customHeight="1">
      <c r="B65" s="198"/>
      <c r="C65" s="199"/>
      <c r="D65" s="200" t="s">
        <v>2763</v>
      </c>
      <c r="E65" s="201"/>
      <c r="F65" s="201"/>
      <c r="G65" s="201"/>
      <c r="H65" s="201"/>
      <c r="I65" s="202"/>
      <c r="J65" s="203">
        <f>J124</f>
        <v>0</v>
      </c>
      <c r="K65" s="204"/>
    </row>
    <row r="66" s="9" customFormat="1" ht="19.92" customHeight="1">
      <c r="B66" s="198"/>
      <c r="C66" s="199"/>
      <c r="D66" s="200" t="s">
        <v>1853</v>
      </c>
      <c r="E66" s="201"/>
      <c r="F66" s="201"/>
      <c r="G66" s="201"/>
      <c r="H66" s="201"/>
      <c r="I66" s="202"/>
      <c r="J66" s="203">
        <f>J126</f>
        <v>0</v>
      </c>
      <c r="K66" s="204"/>
    </row>
    <row r="67" s="9" customFormat="1" ht="19.92" customHeight="1">
      <c r="B67" s="198"/>
      <c r="C67" s="199"/>
      <c r="D67" s="200" t="s">
        <v>1854</v>
      </c>
      <c r="E67" s="201"/>
      <c r="F67" s="201"/>
      <c r="G67" s="201"/>
      <c r="H67" s="201"/>
      <c r="I67" s="202"/>
      <c r="J67" s="203">
        <f>J146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s="1" customFormat="1" ht="16.5" customHeight="1">
      <c r="B79" s="47"/>
      <c r="C79" s="75"/>
      <c r="D79" s="75"/>
      <c r="E79" s="206" t="s">
        <v>2629</v>
      </c>
      <c r="F79" s="75"/>
      <c r="G79" s="75"/>
      <c r="H79" s="75"/>
      <c r="I79" s="205"/>
      <c r="J79" s="75"/>
      <c r="K79" s="75"/>
      <c r="L79" s="73"/>
    </row>
    <row r="80" s="1" customFormat="1" ht="14.4" customHeight="1">
      <c r="B80" s="47"/>
      <c r="C80" s="77" t="s">
        <v>154</v>
      </c>
      <c r="D80" s="75"/>
      <c r="E80" s="75"/>
      <c r="F80" s="75"/>
      <c r="G80" s="75"/>
      <c r="H80" s="75"/>
      <c r="I80" s="205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E11</f>
        <v xml:space="preserve">B.8 - ZTI - BYT </v>
      </c>
      <c r="F81" s="75"/>
      <c r="G81" s="75"/>
      <c r="H81" s="75"/>
      <c r="I81" s="205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8" customHeight="1">
      <c r="B83" s="47"/>
      <c r="C83" s="77" t="s">
        <v>23</v>
      </c>
      <c r="D83" s="75"/>
      <c r="E83" s="75"/>
      <c r="F83" s="209" t="str">
        <f>F14</f>
        <v xml:space="preserve"> </v>
      </c>
      <c r="G83" s="75"/>
      <c r="H83" s="75"/>
      <c r="I83" s="210" t="s">
        <v>25</v>
      </c>
      <c r="J83" s="86" t="str">
        <f>IF(J14="","",J14)</f>
        <v>24. 10. 2017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>
      <c r="B85" s="47"/>
      <c r="C85" s="77" t="s">
        <v>27</v>
      </c>
      <c r="D85" s="75"/>
      <c r="E85" s="75"/>
      <c r="F85" s="209" t="str">
        <f>E17</f>
        <v>SMO MěOb Polanka nad Odrou</v>
      </c>
      <c r="G85" s="75"/>
      <c r="H85" s="75"/>
      <c r="I85" s="210" t="s">
        <v>33</v>
      </c>
      <c r="J85" s="209" t="str">
        <f>E23</f>
        <v>SPAN s.r.o.</v>
      </c>
      <c r="K85" s="75"/>
      <c r="L85" s="73"/>
    </row>
    <row r="86" s="1" customFormat="1" ht="14.4" customHeight="1">
      <c r="B86" s="47"/>
      <c r="C86" s="77" t="s">
        <v>31</v>
      </c>
      <c r="D86" s="75"/>
      <c r="E86" s="75"/>
      <c r="F86" s="209" t="str">
        <f>IF(E20="","",E20)</f>
        <v/>
      </c>
      <c r="G86" s="75"/>
      <c r="H86" s="75"/>
      <c r="I86" s="205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="10" customFormat="1" ht="29.28" customHeight="1">
      <c r="B88" s="211"/>
      <c r="C88" s="212" t="s">
        <v>194</v>
      </c>
      <c r="D88" s="213" t="s">
        <v>57</v>
      </c>
      <c r="E88" s="213" t="s">
        <v>53</v>
      </c>
      <c r="F88" s="213" t="s">
        <v>195</v>
      </c>
      <c r="G88" s="213" t="s">
        <v>196</v>
      </c>
      <c r="H88" s="213" t="s">
        <v>197</v>
      </c>
      <c r="I88" s="214" t="s">
        <v>198</v>
      </c>
      <c r="J88" s="213" t="s">
        <v>158</v>
      </c>
      <c r="K88" s="215" t="s">
        <v>199</v>
      </c>
      <c r="L88" s="216"/>
      <c r="M88" s="103" t="s">
        <v>200</v>
      </c>
      <c r="N88" s="104" t="s">
        <v>42</v>
      </c>
      <c r="O88" s="104" t="s">
        <v>201</v>
      </c>
      <c r="P88" s="104" t="s">
        <v>202</v>
      </c>
      <c r="Q88" s="104" t="s">
        <v>203</v>
      </c>
      <c r="R88" s="104" t="s">
        <v>204</v>
      </c>
      <c r="S88" s="104" t="s">
        <v>205</v>
      </c>
      <c r="T88" s="105" t="s">
        <v>206</v>
      </c>
    </row>
    <row r="89" s="1" customFormat="1" ht="29.28" customHeight="1">
      <c r="B89" s="47"/>
      <c r="C89" s="109" t="s">
        <v>159</v>
      </c>
      <c r="D89" s="75"/>
      <c r="E89" s="75"/>
      <c r="F89" s="75"/>
      <c r="G89" s="75"/>
      <c r="H89" s="75"/>
      <c r="I89" s="205"/>
      <c r="J89" s="217">
        <f>BK89</f>
        <v>0</v>
      </c>
      <c r="K89" s="75"/>
      <c r="L89" s="73"/>
      <c r="M89" s="106"/>
      <c r="N89" s="107"/>
      <c r="O89" s="107"/>
      <c r="P89" s="218">
        <f>P90</f>
        <v>0</v>
      </c>
      <c r="Q89" s="107"/>
      <c r="R89" s="218">
        <f>R90</f>
        <v>0</v>
      </c>
      <c r="S89" s="107"/>
      <c r="T89" s="219">
        <f>T90</f>
        <v>0</v>
      </c>
      <c r="AT89" s="25" t="s">
        <v>71</v>
      </c>
      <c r="AU89" s="25" t="s">
        <v>160</v>
      </c>
      <c r="BK89" s="220">
        <f>BK90</f>
        <v>0</v>
      </c>
    </row>
    <row r="90" s="11" customFormat="1" ht="37.44" customHeight="1">
      <c r="B90" s="221"/>
      <c r="C90" s="222"/>
      <c r="D90" s="223" t="s">
        <v>71</v>
      </c>
      <c r="E90" s="224" t="s">
        <v>1021</v>
      </c>
      <c r="F90" s="224" t="s">
        <v>1022</v>
      </c>
      <c r="G90" s="222"/>
      <c r="H90" s="222"/>
      <c r="I90" s="225"/>
      <c r="J90" s="226">
        <f>BK90</f>
        <v>0</v>
      </c>
      <c r="K90" s="222"/>
      <c r="L90" s="227"/>
      <c r="M90" s="228"/>
      <c r="N90" s="229"/>
      <c r="O90" s="229"/>
      <c r="P90" s="230">
        <f>P91+P100+P102+P124+P126+P146</f>
        <v>0</v>
      </c>
      <c r="Q90" s="229"/>
      <c r="R90" s="230">
        <f>R91+R100+R102+R124+R126+R146</f>
        <v>0</v>
      </c>
      <c r="S90" s="229"/>
      <c r="T90" s="231">
        <f>T91+T100+T102+T124+T126+T146</f>
        <v>0</v>
      </c>
      <c r="AR90" s="232" t="s">
        <v>81</v>
      </c>
      <c r="AT90" s="233" t="s">
        <v>71</v>
      </c>
      <c r="AU90" s="233" t="s">
        <v>72</v>
      </c>
      <c r="AY90" s="232" t="s">
        <v>209</v>
      </c>
      <c r="BK90" s="234">
        <f>BK91+BK100+BK102+BK124+BK126+BK146</f>
        <v>0</v>
      </c>
    </row>
    <row r="91" s="11" customFormat="1" ht="19.92" customHeight="1">
      <c r="B91" s="221"/>
      <c r="C91" s="222"/>
      <c r="D91" s="223" t="s">
        <v>71</v>
      </c>
      <c r="E91" s="235" t="s">
        <v>1902</v>
      </c>
      <c r="F91" s="235" t="s">
        <v>1903</v>
      </c>
      <c r="G91" s="222"/>
      <c r="H91" s="222"/>
      <c r="I91" s="225"/>
      <c r="J91" s="236">
        <f>BK91</f>
        <v>0</v>
      </c>
      <c r="K91" s="222"/>
      <c r="L91" s="227"/>
      <c r="M91" s="228"/>
      <c r="N91" s="229"/>
      <c r="O91" s="229"/>
      <c r="P91" s="230">
        <f>SUM(P92:P99)</f>
        <v>0</v>
      </c>
      <c r="Q91" s="229"/>
      <c r="R91" s="230">
        <f>SUM(R92:R99)</f>
        <v>0</v>
      </c>
      <c r="S91" s="229"/>
      <c r="T91" s="231">
        <f>SUM(T92:T99)</f>
        <v>0</v>
      </c>
      <c r="AR91" s="232" t="s">
        <v>81</v>
      </c>
      <c r="AT91" s="233" t="s">
        <v>71</v>
      </c>
      <c r="AU91" s="233" t="s">
        <v>79</v>
      </c>
      <c r="AY91" s="232" t="s">
        <v>209</v>
      </c>
      <c r="BK91" s="234">
        <f>SUM(BK92:BK99)</f>
        <v>0</v>
      </c>
    </row>
    <row r="92" s="1" customFormat="1" ht="16.5" customHeight="1">
      <c r="B92" s="47"/>
      <c r="C92" s="237" t="s">
        <v>79</v>
      </c>
      <c r="D92" s="237" t="s">
        <v>211</v>
      </c>
      <c r="E92" s="238" t="s">
        <v>2764</v>
      </c>
      <c r="F92" s="239" t="s">
        <v>2765</v>
      </c>
      <c r="G92" s="240" t="s">
        <v>390</v>
      </c>
      <c r="H92" s="241">
        <v>9.3499999999999996</v>
      </c>
      <c r="I92" s="242"/>
      <c r="J92" s="243">
        <f>ROUND(I92*H92,2)</f>
        <v>0</v>
      </c>
      <c r="K92" s="239" t="s">
        <v>2766</v>
      </c>
      <c r="L92" s="73"/>
      <c r="M92" s="244" t="s">
        <v>21</v>
      </c>
      <c r="N92" s="245" t="s">
        <v>43</v>
      </c>
      <c r="O92" s="48"/>
      <c r="P92" s="246">
        <f>O92*H92</f>
        <v>0</v>
      </c>
      <c r="Q92" s="246">
        <v>0</v>
      </c>
      <c r="R92" s="246">
        <f>Q92*H92</f>
        <v>0</v>
      </c>
      <c r="S92" s="246">
        <v>0</v>
      </c>
      <c r="T92" s="247">
        <f>S92*H92</f>
        <v>0</v>
      </c>
      <c r="AR92" s="25" t="s">
        <v>287</v>
      </c>
      <c r="AT92" s="25" t="s">
        <v>211</v>
      </c>
      <c r="AU92" s="25" t="s">
        <v>81</v>
      </c>
      <c r="AY92" s="25" t="s">
        <v>209</v>
      </c>
      <c r="BE92" s="248">
        <f>IF(N92="základní",J92,0)</f>
        <v>0</v>
      </c>
      <c r="BF92" s="248">
        <f>IF(N92="snížená",J92,0)</f>
        <v>0</v>
      </c>
      <c r="BG92" s="248">
        <f>IF(N92="zákl. přenesená",J92,0)</f>
        <v>0</v>
      </c>
      <c r="BH92" s="248">
        <f>IF(N92="sníž. přenesená",J92,0)</f>
        <v>0</v>
      </c>
      <c r="BI92" s="248">
        <f>IF(N92="nulová",J92,0)</f>
        <v>0</v>
      </c>
      <c r="BJ92" s="25" t="s">
        <v>79</v>
      </c>
      <c r="BK92" s="248">
        <f>ROUND(I92*H92,2)</f>
        <v>0</v>
      </c>
      <c r="BL92" s="25" t="s">
        <v>287</v>
      </c>
      <c r="BM92" s="25" t="s">
        <v>81</v>
      </c>
    </row>
    <row r="93" s="1" customFormat="1" ht="16.5" customHeight="1">
      <c r="B93" s="47"/>
      <c r="C93" s="237" t="s">
        <v>81</v>
      </c>
      <c r="D93" s="237" t="s">
        <v>211</v>
      </c>
      <c r="E93" s="238" t="s">
        <v>2767</v>
      </c>
      <c r="F93" s="239" t="s">
        <v>2768</v>
      </c>
      <c r="G93" s="240" t="s">
        <v>390</v>
      </c>
      <c r="H93" s="241">
        <v>0.55000000000000004</v>
      </c>
      <c r="I93" s="242"/>
      <c r="J93" s="243">
        <f>ROUND(I93*H93,2)</f>
        <v>0</v>
      </c>
      <c r="K93" s="239" t="s">
        <v>2766</v>
      </c>
      <c r="L93" s="73"/>
      <c r="M93" s="244" t="s">
        <v>21</v>
      </c>
      <c r="N93" s="245" t="s">
        <v>43</v>
      </c>
      <c r="O93" s="48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5" t="s">
        <v>287</v>
      </c>
      <c r="AT93" s="25" t="s">
        <v>211</v>
      </c>
      <c r="AU93" s="25" t="s">
        <v>81</v>
      </c>
      <c r="AY93" s="25" t="s">
        <v>209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5" t="s">
        <v>79</v>
      </c>
      <c r="BK93" s="248">
        <f>ROUND(I93*H93,2)</f>
        <v>0</v>
      </c>
      <c r="BL93" s="25" t="s">
        <v>287</v>
      </c>
      <c r="BM93" s="25" t="s">
        <v>216</v>
      </c>
    </row>
    <row r="94" s="1" customFormat="1" ht="16.5" customHeight="1">
      <c r="B94" s="47"/>
      <c r="C94" s="237" t="s">
        <v>101</v>
      </c>
      <c r="D94" s="237" t="s">
        <v>211</v>
      </c>
      <c r="E94" s="238" t="s">
        <v>1922</v>
      </c>
      <c r="F94" s="239" t="s">
        <v>2769</v>
      </c>
      <c r="G94" s="240" t="s">
        <v>343</v>
      </c>
      <c r="H94" s="241">
        <v>7</v>
      </c>
      <c r="I94" s="242"/>
      <c r="J94" s="243">
        <f>ROUND(I94*H94,2)</f>
        <v>0</v>
      </c>
      <c r="K94" s="239" t="s">
        <v>2766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239</v>
      </c>
    </row>
    <row r="95" s="1" customFormat="1" ht="16.5" customHeight="1">
      <c r="B95" s="47"/>
      <c r="C95" s="237" t="s">
        <v>216</v>
      </c>
      <c r="D95" s="237" t="s">
        <v>211</v>
      </c>
      <c r="E95" s="238" t="s">
        <v>1926</v>
      </c>
      <c r="F95" s="239" t="s">
        <v>2770</v>
      </c>
      <c r="G95" s="240" t="s">
        <v>343</v>
      </c>
      <c r="H95" s="241">
        <v>1</v>
      </c>
      <c r="I95" s="242"/>
      <c r="J95" s="243">
        <f>ROUND(I95*H95,2)</f>
        <v>0</v>
      </c>
      <c r="K95" s="239" t="s">
        <v>2766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232</v>
      </c>
    </row>
    <row r="96" s="1" customFormat="1" ht="16.5" customHeight="1">
      <c r="B96" s="47"/>
      <c r="C96" s="237" t="s">
        <v>234</v>
      </c>
      <c r="D96" s="237" t="s">
        <v>211</v>
      </c>
      <c r="E96" s="238" t="s">
        <v>2771</v>
      </c>
      <c r="F96" s="239" t="s">
        <v>2772</v>
      </c>
      <c r="G96" s="240" t="s">
        <v>343</v>
      </c>
      <c r="H96" s="241">
        <v>1</v>
      </c>
      <c r="I96" s="242"/>
      <c r="J96" s="243">
        <f>ROUND(I96*H96,2)</f>
        <v>0</v>
      </c>
      <c r="K96" s="239" t="s">
        <v>2766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237</v>
      </c>
    </row>
    <row r="97" s="1" customFormat="1" ht="16.5" customHeight="1">
      <c r="B97" s="47"/>
      <c r="C97" s="237" t="s">
        <v>239</v>
      </c>
      <c r="D97" s="237" t="s">
        <v>211</v>
      </c>
      <c r="E97" s="238" t="s">
        <v>1944</v>
      </c>
      <c r="F97" s="239" t="s">
        <v>2773</v>
      </c>
      <c r="G97" s="240" t="s">
        <v>390</v>
      </c>
      <c r="H97" s="241">
        <v>9.9000000000000004</v>
      </c>
      <c r="I97" s="242"/>
      <c r="J97" s="243">
        <f>ROUND(I97*H97,2)</f>
        <v>0</v>
      </c>
      <c r="K97" s="239" t="s">
        <v>2766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271</v>
      </c>
    </row>
    <row r="98" s="12" customFormat="1">
      <c r="B98" s="249"/>
      <c r="C98" s="250"/>
      <c r="D98" s="251" t="s">
        <v>217</v>
      </c>
      <c r="E98" s="252" t="s">
        <v>21</v>
      </c>
      <c r="F98" s="253" t="s">
        <v>2774</v>
      </c>
      <c r="G98" s="250"/>
      <c r="H98" s="254">
        <v>9.9000000000000004</v>
      </c>
      <c r="I98" s="255"/>
      <c r="J98" s="250"/>
      <c r="K98" s="250"/>
      <c r="L98" s="256"/>
      <c r="M98" s="257"/>
      <c r="N98" s="258"/>
      <c r="O98" s="258"/>
      <c r="P98" s="258"/>
      <c r="Q98" s="258"/>
      <c r="R98" s="258"/>
      <c r="S98" s="258"/>
      <c r="T98" s="259"/>
      <c r="AT98" s="260" t="s">
        <v>217</v>
      </c>
      <c r="AU98" s="260" t="s">
        <v>81</v>
      </c>
      <c r="AV98" s="12" t="s">
        <v>81</v>
      </c>
      <c r="AW98" s="12" t="s">
        <v>35</v>
      </c>
      <c r="AX98" s="12" t="s">
        <v>72</v>
      </c>
      <c r="AY98" s="260" t="s">
        <v>209</v>
      </c>
    </row>
    <row r="99" s="14" customFormat="1">
      <c r="B99" s="271"/>
      <c r="C99" s="272"/>
      <c r="D99" s="251" t="s">
        <v>217</v>
      </c>
      <c r="E99" s="273" t="s">
        <v>21</v>
      </c>
      <c r="F99" s="274" t="s">
        <v>220</v>
      </c>
      <c r="G99" s="272"/>
      <c r="H99" s="275">
        <v>9.9000000000000004</v>
      </c>
      <c r="I99" s="276"/>
      <c r="J99" s="272"/>
      <c r="K99" s="272"/>
      <c r="L99" s="277"/>
      <c r="M99" s="278"/>
      <c r="N99" s="279"/>
      <c r="O99" s="279"/>
      <c r="P99" s="279"/>
      <c r="Q99" s="279"/>
      <c r="R99" s="279"/>
      <c r="S99" s="279"/>
      <c r="T99" s="280"/>
      <c r="AT99" s="281" t="s">
        <v>217</v>
      </c>
      <c r="AU99" s="281" t="s">
        <v>81</v>
      </c>
      <c r="AV99" s="14" t="s">
        <v>216</v>
      </c>
      <c r="AW99" s="14" t="s">
        <v>35</v>
      </c>
      <c r="AX99" s="14" t="s">
        <v>79</v>
      </c>
      <c r="AY99" s="281" t="s">
        <v>209</v>
      </c>
    </row>
    <row r="100" s="11" customFormat="1" ht="29.88" customHeight="1">
      <c r="B100" s="221"/>
      <c r="C100" s="222"/>
      <c r="D100" s="223" t="s">
        <v>71</v>
      </c>
      <c r="E100" s="235" t="s">
        <v>699</v>
      </c>
      <c r="F100" s="235" t="s">
        <v>2775</v>
      </c>
      <c r="G100" s="222"/>
      <c r="H100" s="222"/>
      <c r="I100" s="225"/>
      <c r="J100" s="236">
        <f>BK100</f>
        <v>0</v>
      </c>
      <c r="K100" s="222"/>
      <c r="L100" s="227"/>
      <c r="M100" s="228"/>
      <c r="N100" s="229"/>
      <c r="O100" s="229"/>
      <c r="P100" s="230">
        <f>P101</f>
        <v>0</v>
      </c>
      <c r="Q100" s="229"/>
      <c r="R100" s="230">
        <f>R101</f>
        <v>0</v>
      </c>
      <c r="S100" s="229"/>
      <c r="T100" s="231">
        <f>T101</f>
        <v>0</v>
      </c>
      <c r="AR100" s="232" t="s">
        <v>79</v>
      </c>
      <c r="AT100" s="233" t="s">
        <v>71</v>
      </c>
      <c r="AU100" s="233" t="s">
        <v>79</v>
      </c>
      <c r="AY100" s="232" t="s">
        <v>209</v>
      </c>
      <c r="BK100" s="234">
        <f>BK101</f>
        <v>0</v>
      </c>
    </row>
    <row r="101" s="1" customFormat="1" ht="16.5" customHeight="1">
      <c r="B101" s="47"/>
      <c r="C101" s="237" t="s">
        <v>232</v>
      </c>
      <c r="D101" s="237" t="s">
        <v>211</v>
      </c>
      <c r="E101" s="238" t="s">
        <v>2776</v>
      </c>
      <c r="F101" s="239" t="s">
        <v>2777</v>
      </c>
      <c r="G101" s="240" t="s">
        <v>817</v>
      </c>
      <c r="H101" s="241">
        <v>1</v>
      </c>
      <c r="I101" s="242"/>
      <c r="J101" s="243">
        <f>ROUND(I101*H101,2)</f>
        <v>0</v>
      </c>
      <c r="K101" s="239" t="s">
        <v>2766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216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216</v>
      </c>
      <c r="BM101" s="25" t="s">
        <v>287</v>
      </c>
    </row>
    <row r="102" s="11" customFormat="1" ht="29.88" customHeight="1">
      <c r="B102" s="221"/>
      <c r="C102" s="222"/>
      <c r="D102" s="223" t="s">
        <v>71</v>
      </c>
      <c r="E102" s="235" t="s">
        <v>1954</v>
      </c>
      <c r="F102" s="235" t="s">
        <v>1955</v>
      </c>
      <c r="G102" s="222"/>
      <c r="H102" s="222"/>
      <c r="I102" s="225"/>
      <c r="J102" s="236">
        <f>BK102</f>
        <v>0</v>
      </c>
      <c r="K102" s="222"/>
      <c r="L102" s="227"/>
      <c r="M102" s="228"/>
      <c r="N102" s="229"/>
      <c r="O102" s="229"/>
      <c r="P102" s="230">
        <f>SUM(P103:P123)</f>
        <v>0</v>
      </c>
      <c r="Q102" s="229"/>
      <c r="R102" s="230">
        <f>SUM(R103:R123)</f>
        <v>0</v>
      </c>
      <c r="S102" s="229"/>
      <c r="T102" s="231">
        <f>SUM(T103:T123)</f>
        <v>0</v>
      </c>
      <c r="AR102" s="232" t="s">
        <v>81</v>
      </c>
      <c r="AT102" s="233" t="s">
        <v>71</v>
      </c>
      <c r="AU102" s="233" t="s">
        <v>79</v>
      </c>
      <c r="AY102" s="232" t="s">
        <v>209</v>
      </c>
      <c r="BK102" s="234">
        <f>SUM(BK103:BK123)</f>
        <v>0</v>
      </c>
    </row>
    <row r="103" s="1" customFormat="1" ht="16.5" customHeight="1">
      <c r="B103" s="47"/>
      <c r="C103" s="237" t="s">
        <v>254</v>
      </c>
      <c r="D103" s="237" t="s">
        <v>211</v>
      </c>
      <c r="E103" s="238" t="s">
        <v>2778</v>
      </c>
      <c r="F103" s="239" t="s">
        <v>2779</v>
      </c>
      <c r="G103" s="240" t="s">
        <v>390</v>
      </c>
      <c r="H103" s="241">
        <v>24</v>
      </c>
      <c r="I103" s="242"/>
      <c r="J103" s="243">
        <f>ROUND(I103*H103,2)</f>
        <v>0</v>
      </c>
      <c r="K103" s="239" t="s">
        <v>2766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287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296</v>
      </c>
    </row>
    <row r="104" s="1" customFormat="1" ht="16.5" customHeight="1">
      <c r="B104" s="47"/>
      <c r="C104" s="237" t="s">
        <v>237</v>
      </c>
      <c r="D104" s="237" t="s">
        <v>211</v>
      </c>
      <c r="E104" s="238" t="s">
        <v>2780</v>
      </c>
      <c r="F104" s="239" t="s">
        <v>2781</v>
      </c>
      <c r="G104" s="240" t="s">
        <v>390</v>
      </c>
      <c r="H104" s="241">
        <v>11.4</v>
      </c>
      <c r="I104" s="242"/>
      <c r="J104" s="243">
        <f>ROUND(I104*H104,2)</f>
        <v>0</v>
      </c>
      <c r="K104" s="239" t="s">
        <v>2766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287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307</v>
      </c>
    </row>
    <row r="105" s="1" customFormat="1" ht="16.5" customHeight="1">
      <c r="B105" s="47"/>
      <c r="C105" s="237" t="s">
        <v>265</v>
      </c>
      <c r="D105" s="237" t="s">
        <v>211</v>
      </c>
      <c r="E105" s="238" t="s">
        <v>1965</v>
      </c>
      <c r="F105" s="239" t="s">
        <v>1966</v>
      </c>
      <c r="G105" s="240" t="s">
        <v>390</v>
      </c>
      <c r="H105" s="241">
        <v>35.399999999999999</v>
      </c>
      <c r="I105" s="242"/>
      <c r="J105" s="243">
        <f>ROUND(I105*H105,2)</f>
        <v>0</v>
      </c>
      <c r="K105" s="239" t="s">
        <v>2766</v>
      </c>
      <c r="L105" s="73"/>
      <c r="M105" s="244" t="s">
        <v>21</v>
      </c>
      <c r="N105" s="245" t="s">
        <v>43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287</v>
      </c>
      <c r="AT105" s="25" t="s">
        <v>211</v>
      </c>
      <c r="AU105" s="25" t="s">
        <v>81</v>
      </c>
      <c r="AY105" s="25" t="s">
        <v>209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79</v>
      </c>
      <c r="BK105" s="248">
        <f>ROUND(I105*H105,2)</f>
        <v>0</v>
      </c>
      <c r="BL105" s="25" t="s">
        <v>287</v>
      </c>
      <c r="BM105" s="25" t="s">
        <v>319</v>
      </c>
    </row>
    <row r="106" s="12" customFormat="1">
      <c r="B106" s="249"/>
      <c r="C106" s="250"/>
      <c r="D106" s="251" t="s">
        <v>217</v>
      </c>
      <c r="E106" s="252" t="s">
        <v>21</v>
      </c>
      <c r="F106" s="253" t="s">
        <v>2782</v>
      </c>
      <c r="G106" s="250"/>
      <c r="H106" s="254">
        <v>35.399999999999999</v>
      </c>
      <c r="I106" s="255"/>
      <c r="J106" s="250"/>
      <c r="K106" s="250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217</v>
      </c>
      <c r="AU106" s="260" t="s">
        <v>81</v>
      </c>
      <c r="AV106" s="12" t="s">
        <v>81</v>
      </c>
      <c r="AW106" s="12" t="s">
        <v>35</v>
      </c>
      <c r="AX106" s="12" t="s">
        <v>72</v>
      </c>
      <c r="AY106" s="260" t="s">
        <v>209</v>
      </c>
    </row>
    <row r="107" s="14" customFormat="1">
      <c r="B107" s="271"/>
      <c r="C107" s="272"/>
      <c r="D107" s="251" t="s">
        <v>217</v>
      </c>
      <c r="E107" s="273" t="s">
        <v>21</v>
      </c>
      <c r="F107" s="274" t="s">
        <v>220</v>
      </c>
      <c r="G107" s="272"/>
      <c r="H107" s="275">
        <v>35.399999999999999</v>
      </c>
      <c r="I107" s="276"/>
      <c r="J107" s="272"/>
      <c r="K107" s="272"/>
      <c r="L107" s="277"/>
      <c r="M107" s="278"/>
      <c r="N107" s="279"/>
      <c r="O107" s="279"/>
      <c r="P107" s="279"/>
      <c r="Q107" s="279"/>
      <c r="R107" s="279"/>
      <c r="S107" s="279"/>
      <c r="T107" s="280"/>
      <c r="AT107" s="281" t="s">
        <v>217</v>
      </c>
      <c r="AU107" s="281" t="s">
        <v>81</v>
      </c>
      <c r="AV107" s="14" t="s">
        <v>216</v>
      </c>
      <c r="AW107" s="14" t="s">
        <v>35</v>
      </c>
      <c r="AX107" s="14" t="s">
        <v>79</v>
      </c>
      <c r="AY107" s="281" t="s">
        <v>209</v>
      </c>
    </row>
    <row r="108" s="1" customFormat="1" ht="16.5" customHeight="1">
      <c r="B108" s="47"/>
      <c r="C108" s="237" t="s">
        <v>271</v>
      </c>
      <c r="D108" s="237" t="s">
        <v>211</v>
      </c>
      <c r="E108" s="238" t="s">
        <v>1967</v>
      </c>
      <c r="F108" s="239" t="s">
        <v>1968</v>
      </c>
      <c r="G108" s="240" t="s">
        <v>343</v>
      </c>
      <c r="H108" s="241">
        <v>15</v>
      </c>
      <c r="I108" s="242"/>
      <c r="J108" s="243">
        <f>ROUND(I108*H108,2)</f>
        <v>0</v>
      </c>
      <c r="K108" s="239" t="s">
        <v>2766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287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287</v>
      </c>
      <c r="BM108" s="25" t="s">
        <v>329</v>
      </c>
    </row>
    <row r="109" s="1" customFormat="1" ht="16.5" customHeight="1">
      <c r="B109" s="47"/>
      <c r="C109" s="237" t="s">
        <v>275</v>
      </c>
      <c r="D109" s="237" t="s">
        <v>211</v>
      </c>
      <c r="E109" s="238" t="s">
        <v>1969</v>
      </c>
      <c r="F109" s="239" t="s">
        <v>1970</v>
      </c>
      <c r="G109" s="240" t="s">
        <v>343</v>
      </c>
      <c r="H109" s="241">
        <v>4</v>
      </c>
      <c r="I109" s="242"/>
      <c r="J109" s="243">
        <f>ROUND(I109*H109,2)</f>
        <v>0</v>
      </c>
      <c r="K109" s="239" t="s">
        <v>2766</v>
      </c>
      <c r="L109" s="73"/>
      <c r="M109" s="244" t="s">
        <v>21</v>
      </c>
      <c r="N109" s="245" t="s">
        <v>43</v>
      </c>
      <c r="O109" s="48"/>
      <c r="P109" s="246">
        <f>O109*H109</f>
        <v>0</v>
      </c>
      <c r="Q109" s="246">
        <v>0</v>
      </c>
      <c r="R109" s="246">
        <f>Q109*H109</f>
        <v>0</v>
      </c>
      <c r="S109" s="246">
        <v>0</v>
      </c>
      <c r="T109" s="247">
        <f>S109*H109</f>
        <v>0</v>
      </c>
      <c r="AR109" s="25" t="s">
        <v>287</v>
      </c>
      <c r="AT109" s="25" t="s">
        <v>211</v>
      </c>
      <c r="AU109" s="25" t="s">
        <v>81</v>
      </c>
      <c r="AY109" s="25" t="s">
        <v>209</v>
      </c>
      <c r="BE109" s="248">
        <f>IF(N109="základní",J109,0)</f>
        <v>0</v>
      </c>
      <c r="BF109" s="248">
        <f>IF(N109="snížená",J109,0)</f>
        <v>0</v>
      </c>
      <c r="BG109" s="248">
        <f>IF(N109="zákl. přenesená",J109,0)</f>
        <v>0</v>
      </c>
      <c r="BH109" s="248">
        <f>IF(N109="sníž. přenesená",J109,0)</f>
        <v>0</v>
      </c>
      <c r="BI109" s="248">
        <f>IF(N109="nulová",J109,0)</f>
        <v>0</v>
      </c>
      <c r="BJ109" s="25" t="s">
        <v>79</v>
      </c>
      <c r="BK109" s="248">
        <f>ROUND(I109*H109,2)</f>
        <v>0</v>
      </c>
      <c r="BL109" s="25" t="s">
        <v>287</v>
      </c>
      <c r="BM109" s="25" t="s">
        <v>340</v>
      </c>
    </row>
    <row r="110" s="1" customFormat="1" ht="16.5" customHeight="1">
      <c r="B110" s="47"/>
      <c r="C110" s="237" t="s">
        <v>248</v>
      </c>
      <c r="D110" s="237" t="s">
        <v>211</v>
      </c>
      <c r="E110" s="238" t="s">
        <v>1971</v>
      </c>
      <c r="F110" s="239" t="s">
        <v>1972</v>
      </c>
      <c r="G110" s="240" t="s">
        <v>1973</v>
      </c>
      <c r="H110" s="241">
        <v>3</v>
      </c>
      <c r="I110" s="242"/>
      <c r="J110" s="243">
        <f>ROUND(I110*H110,2)</f>
        <v>0</v>
      </c>
      <c r="K110" s="239" t="s">
        <v>2766</v>
      </c>
      <c r="L110" s="73"/>
      <c r="M110" s="244" t="s">
        <v>21</v>
      </c>
      <c r="N110" s="245" t="s">
        <v>43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287</v>
      </c>
      <c r="AT110" s="25" t="s">
        <v>211</v>
      </c>
      <c r="AU110" s="25" t="s">
        <v>81</v>
      </c>
      <c r="AY110" s="25" t="s">
        <v>209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79</v>
      </c>
      <c r="BK110" s="248">
        <f>ROUND(I110*H110,2)</f>
        <v>0</v>
      </c>
      <c r="BL110" s="25" t="s">
        <v>287</v>
      </c>
      <c r="BM110" s="25" t="s">
        <v>351</v>
      </c>
    </row>
    <row r="111" s="1" customFormat="1" ht="16.5" customHeight="1">
      <c r="B111" s="47"/>
      <c r="C111" s="282" t="s">
        <v>10</v>
      </c>
      <c r="D111" s="282" t="s">
        <v>312</v>
      </c>
      <c r="E111" s="283" t="s">
        <v>1976</v>
      </c>
      <c r="F111" s="284" t="s">
        <v>1977</v>
      </c>
      <c r="G111" s="285" t="s">
        <v>343</v>
      </c>
      <c r="H111" s="286">
        <v>4</v>
      </c>
      <c r="I111" s="287"/>
      <c r="J111" s="288">
        <f>ROUND(I111*H111,2)</f>
        <v>0</v>
      </c>
      <c r="K111" s="284" t="s">
        <v>2766</v>
      </c>
      <c r="L111" s="289"/>
      <c r="M111" s="290" t="s">
        <v>21</v>
      </c>
      <c r="N111" s="291" t="s">
        <v>43</v>
      </c>
      <c r="O111" s="48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5" t="s">
        <v>371</v>
      </c>
      <c r="AT111" s="25" t="s">
        <v>312</v>
      </c>
      <c r="AU111" s="25" t="s">
        <v>81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287</v>
      </c>
      <c r="BM111" s="25" t="s">
        <v>361</v>
      </c>
    </row>
    <row r="112" s="1" customFormat="1" ht="16.5" customHeight="1">
      <c r="B112" s="47"/>
      <c r="C112" s="282" t="s">
        <v>287</v>
      </c>
      <c r="D112" s="282" t="s">
        <v>312</v>
      </c>
      <c r="E112" s="283" t="s">
        <v>2783</v>
      </c>
      <c r="F112" s="284" t="s">
        <v>2784</v>
      </c>
      <c r="G112" s="285" t="s">
        <v>343</v>
      </c>
      <c r="H112" s="286">
        <v>1</v>
      </c>
      <c r="I112" s="287"/>
      <c r="J112" s="288">
        <f>ROUND(I112*H112,2)</f>
        <v>0</v>
      </c>
      <c r="K112" s="284" t="s">
        <v>2766</v>
      </c>
      <c r="L112" s="289"/>
      <c r="M112" s="290" t="s">
        <v>21</v>
      </c>
      <c r="N112" s="291" t="s">
        <v>43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371</v>
      </c>
      <c r="AT112" s="25" t="s">
        <v>312</v>
      </c>
      <c r="AU112" s="25" t="s">
        <v>81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287</v>
      </c>
      <c r="BM112" s="25" t="s">
        <v>371</v>
      </c>
    </row>
    <row r="113" s="1" customFormat="1" ht="16.5" customHeight="1">
      <c r="B113" s="47"/>
      <c r="C113" s="237" t="s">
        <v>292</v>
      </c>
      <c r="D113" s="237" t="s">
        <v>211</v>
      </c>
      <c r="E113" s="238" t="s">
        <v>2785</v>
      </c>
      <c r="F113" s="239" t="s">
        <v>2786</v>
      </c>
      <c r="G113" s="240" t="s">
        <v>343</v>
      </c>
      <c r="H113" s="241">
        <v>1</v>
      </c>
      <c r="I113" s="242"/>
      <c r="J113" s="243">
        <f>ROUND(I113*H113,2)</f>
        <v>0</v>
      </c>
      <c r="K113" s="239" t="s">
        <v>619</v>
      </c>
      <c r="L113" s="73"/>
      <c r="M113" s="244" t="s">
        <v>21</v>
      </c>
      <c r="N113" s="245" t="s">
        <v>43</v>
      </c>
      <c r="O113" s="48"/>
      <c r="P113" s="246">
        <f>O113*H113</f>
        <v>0</v>
      </c>
      <c r="Q113" s="246">
        <v>0</v>
      </c>
      <c r="R113" s="246">
        <f>Q113*H113</f>
        <v>0</v>
      </c>
      <c r="S113" s="246">
        <v>0</v>
      </c>
      <c r="T113" s="247">
        <f>S113*H113</f>
        <v>0</v>
      </c>
      <c r="AR113" s="25" t="s">
        <v>287</v>
      </c>
      <c r="AT113" s="25" t="s">
        <v>211</v>
      </c>
      <c r="AU113" s="25" t="s">
        <v>81</v>
      </c>
      <c r="AY113" s="25" t="s">
        <v>209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79</v>
      </c>
      <c r="BK113" s="248">
        <f>ROUND(I113*H113,2)</f>
        <v>0</v>
      </c>
      <c r="BL113" s="25" t="s">
        <v>287</v>
      </c>
      <c r="BM113" s="25" t="s">
        <v>381</v>
      </c>
    </row>
    <row r="114" s="1" customFormat="1" ht="16.5" customHeight="1">
      <c r="B114" s="47"/>
      <c r="C114" s="237" t="s">
        <v>296</v>
      </c>
      <c r="D114" s="237" t="s">
        <v>211</v>
      </c>
      <c r="E114" s="238" t="s">
        <v>2787</v>
      </c>
      <c r="F114" s="239" t="s">
        <v>2788</v>
      </c>
      <c r="G114" s="240" t="s">
        <v>817</v>
      </c>
      <c r="H114" s="241">
        <v>2</v>
      </c>
      <c r="I114" s="242"/>
      <c r="J114" s="243">
        <f>ROUND(I114*H114,2)</f>
        <v>0</v>
      </c>
      <c r="K114" s="239" t="s">
        <v>2766</v>
      </c>
      <c r="L114" s="73"/>
      <c r="M114" s="244" t="s">
        <v>21</v>
      </c>
      <c r="N114" s="245" t="s">
        <v>43</v>
      </c>
      <c r="O114" s="48"/>
      <c r="P114" s="246">
        <f>O114*H114</f>
        <v>0</v>
      </c>
      <c r="Q114" s="246">
        <v>0</v>
      </c>
      <c r="R114" s="246">
        <f>Q114*H114</f>
        <v>0</v>
      </c>
      <c r="S114" s="246">
        <v>0</v>
      </c>
      <c r="T114" s="247">
        <f>S114*H114</f>
        <v>0</v>
      </c>
      <c r="AR114" s="25" t="s">
        <v>287</v>
      </c>
      <c r="AT114" s="25" t="s">
        <v>211</v>
      </c>
      <c r="AU114" s="25" t="s">
        <v>81</v>
      </c>
      <c r="AY114" s="25" t="s">
        <v>209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79</v>
      </c>
      <c r="BK114" s="248">
        <f>ROUND(I114*H114,2)</f>
        <v>0</v>
      </c>
      <c r="BL114" s="25" t="s">
        <v>287</v>
      </c>
      <c r="BM114" s="25" t="s">
        <v>393</v>
      </c>
    </row>
    <row r="115" s="1" customFormat="1" ht="16.5" customHeight="1">
      <c r="B115" s="47"/>
      <c r="C115" s="237" t="s">
        <v>302</v>
      </c>
      <c r="D115" s="237" t="s">
        <v>211</v>
      </c>
      <c r="E115" s="238" t="s">
        <v>1980</v>
      </c>
      <c r="F115" s="239" t="s">
        <v>1981</v>
      </c>
      <c r="G115" s="240" t="s">
        <v>817</v>
      </c>
      <c r="H115" s="241">
        <v>6</v>
      </c>
      <c r="I115" s="242"/>
      <c r="J115" s="243">
        <f>ROUND(I115*H115,2)</f>
        <v>0</v>
      </c>
      <c r="K115" s="239" t="s">
        <v>619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5" t="s">
        <v>287</v>
      </c>
      <c r="AT115" s="25" t="s">
        <v>211</v>
      </c>
      <c r="AU115" s="25" t="s">
        <v>81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287</v>
      </c>
      <c r="BM115" s="25" t="s">
        <v>403</v>
      </c>
    </row>
    <row r="116" s="1" customFormat="1" ht="16.5" customHeight="1">
      <c r="B116" s="47"/>
      <c r="C116" s="237" t="s">
        <v>307</v>
      </c>
      <c r="D116" s="237" t="s">
        <v>211</v>
      </c>
      <c r="E116" s="238" t="s">
        <v>1982</v>
      </c>
      <c r="F116" s="239" t="s">
        <v>1983</v>
      </c>
      <c r="G116" s="240" t="s">
        <v>390</v>
      </c>
      <c r="H116" s="241">
        <v>35.399999999999999</v>
      </c>
      <c r="I116" s="242"/>
      <c r="J116" s="243">
        <f>ROUND(I116*H116,2)</f>
        <v>0</v>
      </c>
      <c r="K116" s="239" t="s">
        <v>2766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287</v>
      </c>
      <c r="AT116" s="25" t="s">
        <v>211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287</v>
      </c>
      <c r="BM116" s="25" t="s">
        <v>413</v>
      </c>
    </row>
    <row r="117" s="12" customFormat="1">
      <c r="B117" s="249"/>
      <c r="C117" s="250"/>
      <c r="D117" s="251" t="s">
        <v>217</v>
      </c>
      <c r="E117" s="252" t="s">
        <v>21</v>
      </c>
      <c r="F117" s="253" t="s">
        <v>2782</v>
      </c>
      <c r="G117" s="250"/>
      <c r="H117" s="254">
        <v>35.399999999999999</v>
      </c>
      <c r="I117" s="255"/>
      <c r="J117" s="250"/>
      <c r="K117" s="250"/>
      <c r="L117" s="256"/>
      <c r="M117" s="257"/>
      <c r="N117" s="258"/>
      <c r="O117" s="258"/>
      <c r="P117" s="258"/>
      <c r="Q117" s="258"/>
      <c r="R117" s="258"/>
      <c r="S117" s="258"/>
      <c r="T117" s="259"/>
      <c r="AT117" s="260" t="s">
        <v>217</v>
      </c>
      <c r="AU117" s="260" t="s">
        <v>81</v>
      </c>
      <c r="AV117" s="12" t="s">
        <v>81</v>
      </c>
      <c r="AW117" s="12" t="s">
        <v>35</v>
      </c>
      <c r="AX117" s="12" t="s">
        <v>72</v>
      </c>
      <c r="AY117" s="260" t="s">
        <v>209</v>
      </c>
    </row>
    <row r="118" s="14" customFormat="1">
      <c r="B118" s="271"/>
      <c r="C118" s="272"/>
      <c r="D118" s="251" t="s">
        <v>217</v>
      </c>
      <c r="E118" s="273" t="s">
        <v>21</v>
      </c>
      <c r="F118" s="274" t="s">
        <v>220</v>
      </c>
      <c r="G118" s="272"/>
      <c r="H118" s="275">
        <v>35.399999999999999</v>
      </c>
      <c r="I118" s="276"/>
      <c r="J118" s="272"/>
      <c r="K118" s="272"/>
      <c r="L118" s="277"/>
      <c r="M118" s="278"/>
      <c r="N118" s="279"/>
      <c r="O118" s="279"/>
      <c r="P118" s="279"/>
      <c r="Q118" s="279"/>
      <c r="R118" s="279"/>
      <c r="S118" s="279"/>
      <c r="T118" s="280"/>
      <c r="AT118" s="281" t="s">
        <v>217</v>
      </c>
      <c r="AU118" s="281" t="s">
        <v>81</v>
      </c>
      <c r="AV118" s="14" t="s">
        <v>216</v>
      </c>
      <c r="AW118" s="14" t="s">
        <v>35</v>
      </c>
      <c r="AX118" s="14" t="s">
        <v>79</v>
      </c>
      <c r="AY118" s="281" t="s">
        <v>209</v>
      </c>
    </row>
    <row r="119" s="1" customFormat="1" ht="16.5" customHeight="1">
      <c r="B119" s="47"/>
      <c r="C119" s="237" t="s">
        <v>9</v>
      </c>
      <c r="D119" s="237" t="s">
        <v>211</v>
      </c>
      <c r="E119" s="238" t="s">
        <v>1985</v>
      </c>
      <c r="F119" s="239" t="s">
        <v>1986</v>
      </c>
      <c r="G119" s="240" t="s">
        <v>390</v>
      </c>
      <c r="H119" s="241">
        <v>35.399999999999999</v>
      </c>
      <c r="I119" s="242"/>
      <c r="J119" s="243">
        <f>ROUND(I119*H119,2)</f>
        <v>0</v>
      </c>
      <c r="K119" s="239" t="s">
        <v>2766</v>
      </c>
      <c r="L119" s="73"/>
      <c r="M119" s="244" t="s">
        <v>21</v>
      </c>
      <c r="N119" s="245" t="s">
        <v>43</v>
      </c>
      <c r="O119" s="48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5" t="s">
        <v>287</v>
      </c>
      <c r="AT119" s="25" t="s">
        <v>211</v>
      </c>
      <c r="AU119" s="25" t="s">
        <v>81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287</v>
      </c>
      <c r="BM119" s="25" t="s">
        <v>423</v>
      </c>
    </row>
    <row r="120" s="1" customFormat="1" ht="16.5" customHeight="1">
      <c r="B120" s="47"/>
      <c r="C120" s="282" t="s">
        <v>319</v>
      </c>
      <c r="D120" s="282" t="s">
        <v>312</v>
      </c>
      <c r="E120" s="283" t="s">
        <v>1987</v>
      </c>
      <c r="F120" s="284" t="s">
        <v>1988</v>
      </c>
      <c r="G120" s="285" t="s">
        <v>390</v>
      </c>
      <c r="H120" s="286">
        <v>12.6</v>
      </c>
      <c r="I120" s="287"/>
      <c r="J120" s="288">
        <f>ROUND(I120*H120,2)</f>
        <v>0</v>
      </c>
      <c r="K120" s="284" t="s">
        <v>2766</v>
      </c>
      <c r="L120" s="289"/>
      <c r="M120" s="290" t="s">
        <v>21</v>
      </c>
      <c r="N120" s="291" t="s">
        <v>43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371</v>
      </c>
      <c r="AT120" s="25" t="s">
        <v>312</v>
      </c>
      <c r="AU120" s="25" t="s">
        <v>81</v>
      </c>
      <c r="AY120" s="25" t="s">
        <v>209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79</v>
      </c>
      <c r="BK120" s="248">
        <f>ROUND(I120*H120,2)</f>
        <v>0</v>
      </c>
      <c r="BL120" s="25" t="s">
        <v>287</v>
      </c>
      <c r="BM120" s="25" t="s">
        <v>433</v>
      </c>
    </row>
    <row r="121" s="1" customFormat="1" ht="16.5" customHeight="1">
      <c r="B121" s="47"/>
      <c r="C121" s="282" t="s">
        <v>324</v>
      </c>
      <c r="D121" s="282" t="s">
        <v>312</v>
      </c>
      <c r="E121" s="283" t="s">
        <v>1989</v>
      </c>
      <c r="F121" s="284" t="s">
        <v>1990</v>
      </c>
      <c r="G121" s="285" t="s">
        <v>390</v>
      </c>
      <c r="H121" s="286">
        <v>1.2</v>
      </c>
      <c r="I121" s="287"/>
      <c r="J121" s="288">
        <f>ROUND(I121*H121,2)</f>
        <v>0</v>
      </c>
      <c r="K121" s="284" t="s">
        <v>2766</v>
      </c>
      <c r="L121" s="289"/>
      <c r="M121" s="290" t="s">
        <v>21</v>
      </c>
      <c r="N121" s="291" t="s">
        <v>43</v>
      </c>
      <c r="O121" s="48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5" t="s">
        <v>371</v>
      </c>
      <c r="AT121" s="25" t="s">
        <v>312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287</v>
      </c>
      <c r="BM121" s="25" t="s">
        <v>443</v>
      </c>
    </row>
    <row r="122" s="1" customFormat="1" ht="16.5" customHeight="1">
      <c r="B122" s="47"/>
      <c r="C122" s="282" t="s">
        <v>329</v>
      </c>
      <c r="D122" s="282" t="s">
        <v>312</v>
      </c>
      <c r="E122" s="283" t="s">
        <v>1991</v>
      </c>
      <c r="F122" s="284" t="s">
        <v>1992</v>
      </c>
      <c r="G122" s="285" t="s">
        <v>390</v>
      </c>
      <c r="H122" s="286">
        <v>10.199999999999999</v>
      </c>
      <c r="I122" s="287"/>
      <c r="J122" s="288">
        <f>ROUND(I122*H122,2)</f>
        <v>0</v>
      </c>
      <c r="K122" s="284" t="s">
        <v>2766</v>
      </c>
      <c r="L122" s="289"/>
      <c r="M122" s="290" t="s">
        <v>21</v>
      </c>
      <c r="N122" s="291" t="s">
        <v>43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371</v>
      </c>
      <c r="AT122" s="25" t="s">
        <v>312</v>
      </c>
      <c r="AU122" s="25" t="s">
        <v>81</v>
      </c>
      <c r="AY122" s="25" t="s">
        <v>209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79</v>
      </c>
      <c r="BK122" s="248">
        <f>ROUND(I122*H122,2)</f>
        <v>0</v>
      </c>
      <c r="BL122" s="25" t="s">
        <v>287</v>
      </c>
      <c r="BM122" s="25" t="s">
        <v>455</v>
      </c>
    </row>
    <row r="123" s="1" customFormat="1" ht="16.5" customHeight="1">
      <c r="B123" s="47"/>
      <c r="C123" s="282" t="s">
        <v>335</v>
      </c>
      <c r="D123" s="282" t="s">
        <v>312</v>
      </c>
      <c r="E123" s="283" t="s">
        <v>1995</v>
      </c>
      <c r="F123" s="284" t="s">
        <v>1996</v>
      </c>
      <c r="G123" s="285" t="s">
        <v>390</v>
      </c>
      <c r="H123" s="286">
        <v>11.4</v>
      </c>
      <c r="I123" s="287"/>
      <c r="J123" s="288">
        <f>ROUND(I123*H123,2)</f>
        <v>0</v>
      </c>
      <c r="K123" s="284" t="s">
        <v>2766</v>
      </c>
      <c r="L123" s="289"/>
      <c r="M123" s="290" t="s">
        <v>21</v>
      </c>
      <c r="N123" s="291" t="s">
        <v>43</v>
      </c>
      <c r="O123" s="48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5" t="s">
        <v>371</v>
      </c>
      <c r="AT123" s="25" t="s">
        <v>312</v>
      </c>
      <c r="AU123" s="25" t="s">
        <v>81</v>
      </c>
      <c r="AY123" s="25" t="s">
        <v>209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79</v>
      </c>
      <c r="BK123" s="248">
        <f>ROUND(I123*H123,2)</f>
        <v>0</v>
      </c>
      <c r="BL123" s="25" t="s">
        <v>287</v>
      </c>
      <c r="BM123" s="25" t="s">
        <v>465</v>
      </c>
    </row>
    <row r="124" s="11" customFormat="1" ht="29.88" customHeight="1">
      <c r="B124" s="221"/>
      <c r="C124" s="222"/>
      <c r="D124" s="223" t="s">
        <v>71</v>
      </c>
      <c r="E124" s="235" t="s">
        <v>699</v>
      </c>
      <c r="F124" s="235" t="s">
        <v>2775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P125</f>
        <v>0</v>
      </c>
      <c r="Q124" s="229"/>
      <c r="R124" s="230">
        <f>R125</f>
        <v>0</v>
      </c>
      <c r="S124" s="229"/>
      <c r="T124" s="231">
        <f>T125</f>
        <v>0</v>
      </c>
      <c r="AR124" s="232" t="s">
        <v>79</v>
      </c>
      <c r="AT124" s="233" t="s">
        <v>71</v>
      </c>
      <c r="AU124" s="233" t="s">
        <v>79</v>
      </c>
      <c r="AY124" s="232" t="s">
        <v>209</v>
      </c>
      <c r="BK124" s="234">
        <f>BK125</f>
        <v>0</v>
      </c>
    </row>
    <row r="125" s="1" customFormat="1" ht="16.5" customHeight="1">
      <c r="B125" s="47"/>
      <c r="C125" s="237" t="s">
        <v>346</v>
      </c>
      <c r="D125" s="237" t="s">
        <v>211</v>
      </c>
      <c r="E125" s="238" t="s">
        <v>2776</v>
      </c>
      <c r="F125" s="239" t="s">
        <v>2777</v>
      </c>
      <c r="G125" s="240" t="s">
        <v>817</v>
      </c>
      <c r="H125" s="241">
        <v>1</v>
      </c>
      <c r="I125" s="242"/>
      <c r="J125" s="243">
        <f>ROUND(I125*H125,2)</f>
        <v>0</v>
      </c>
      <c r="K125" s="239" t="s">
        <v>2766</v>
      </c>
      <c r="L125" s="73"/>
      <c r="M125" s="244" t="s">
        <v>21</v>
      </c>
      <c r="N125" s="245" t="s">
        <v>43</v>
      </c>
      <c r="O125" s="48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5" t="s">
        <v>216</v>
      </c>
      <c r="AT125" s="25" t="s">
        <v>211</v>
      </c>
      <c r="AU125" s="25" t="s">
        <v>81</v>
      </c>
      <c r="AY125" s="25" t="s">
        <v>209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79</v>
      </c>
      <c r="BK125" s="248">
        <f>ROUND(I125*H125,2)</f>
        <v>0</v>
      </c>
      <c r="BL125" s="25" t="s">
        <v>216</v>
      </c>
      <c r="BM125" s="25" t="s">
        <v>490</v>
      </c>
    </row>
    <row r="126" s="11" customFormat="1" ht="29.88" customHeight="1">
      <c r="B126" s="221"/>
      <c r="C126" s="222"/>
      <c r="D126" s="223" t="s">
        <v>71</v>
      </c>
      <c r="E126" s="235" t="s">
        <v>1999</v>
      </c>
      <c r="F126" s="235" t="s">
        <v>2000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SUM(P127:P145)</f>
        <v>0</v>
      </c>
      <c r="Q126" s="229"/>
      <c r="R126" s="230">
        <f>SUM(R127:R145)</f>
        <v>0</v>
      </c>
      <c r="S126" s="229"/>
      <c r="T126" s="231">
        <f>SUM(T127:T145)</f>
        <v>0</v>
      </c>
      <c r="AR126" s="232" t="s">
        <v>81</v>
      </c>
      <c r="AT126" s="233" t="s">
        <v>71</v>
      </c>
      <c r="AU126" s="233" t="s">
        <v>79</v>
      </c>
      <c r="AY126" s="232" t="s">
        <v>209</v>
      </c>
      <c r="BK126" s="234">
        <f>SUM(BK127:BK145)</f>
        <v>0</v>
      </c>
    </row>
    <row r="127" s="1" customFormat="1" ht="16.5" customHeight="1">
      <c r="B127" s="47"/>
      <c r="C127" s="237" t="s">
        <v>351</v>
      </c>
      <c r="D127" s="237" t="s">
        <v>211</v>
      </c>
      <c r="E127" s="238" t="s">
        <v>2789</v>
      </c>
      <c r="F127" s="239" t="s">
        <v>2790</v>
      </c>
      <c r="G127" s="240" t="s">
        <v>817</v>
      </c>
      <c r="H127" s="241">
        <v>1</v>
      </c>
      <c r="I127" s="242"/>
      <c r="J127" s="243">
        <f>ROUND(I127*H127,2)</f>
        <v>0</v>
      </c>
      <c r="K127" s="239" t="s">
        <v>619</v>
      </c>
      <c r="L127" s="73"/>
      <c r="M127" s="244" t="s">
        <v>21</v>
      </c>
      <c r="N127" s="245" t="s">
        <v>43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287</v>
      </c>
      <c r="AT127" s="25" t="s">
        <v>211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287</v>
      </c>
      <c r="BM127" s="25" t="s">
        <v>501</v>
      </c>
    </row>
    <row r="128" s="1" customFormat="1" ht="16.5" customHeight="1">
      <c r="B128" s="47"/>
      <c r="C128" s="282" t="s">
        <v>355</v>
      </c>
      <c r="D128" s="282" t="s">
        <v>312</v>
      </c>
      <c r="E128" s="283" t="s">
        <v>2791</v>
      </c>
      <c r="F128" s="284" t="s">
        <v>2792</v>
      </c>
      <c r="G128" s="285" t="s">
        <v>343</v>
      </c>
      <c r="H128" s="286">
        <v>1</v>
      </c>
      <c r="I128" s="287"/>
      <c r="J128" s="288">
        <f>ROUND(I128*H128,2)</f>
        <v>0</v>
      </c>
      <c r="K128" s="284" t="s">
        <v>2766</v>
      </c>
      <c r="L128" s="289"/>
      <c r="M128" s="290" t="s">
        <v>21</v>
      </c>
      <c r="N128" s="291" t="s">
        <v>43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371</v>
      </c>
      <c r="AT128" s="25" t="s">
        <v>312</v>
      </c>
      <c r="AU128" s="25" t="s">
        <v>81</v>
      </c>
      <c r="AY128" s="25" t="s">
        <v>209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79</v>
      </c>
      <c r="BK128" s="248">
        <f>ROUND(I128*H128,2)</f>
        <v>0</v>
      </c>
      <c r="BL128" s="25" t="s">
        <v>287</v>
      </c>
      <c r="BM128" s="25" t="s">
        <v>344</v>
      </c>
    </row>
    <row r="129" s="1" customFormat="1" ht="16.5" customHeight="1">
      <c r="B129" s="47"/>
      <c r="C129" s="237" t="s">
        <v>361</v>
      </c>
      <c r="D129" s="237" t="s">
        <v>211</v>
      </c>
      <c r="E129" s="238" t="s">
        <v>2793</v>
      </c>
      <c r="F129" s="239" t="s">
        <v>2794</v>
      </c>
      <c r="G129" s="240" t="s">
        <v>817</v>
      </c>
      <c r="H129" s="241">
        <v>1</v>
      </c>
      <c r="I129" s="242"/>
      <c r="J129" s="243">
        <f>ROUND(I129*H129,2)</f>
        <v>0</v>
      </c>
      <c r="K129" s="239" t="s">
        <v>619</v>
      </c>
      <c r="L129" s="73"/>
      <c r="M129" s="244" t="s">
        <v>21</v>
      </c>
      <c r="N129" s="245" t="s">
        <v>43</v>
      </c>
      <c r="O129" s="48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5" t="s">
        <v>287</v>
      </c>
      <c r="AT129" s="25" t="s">
        <v>211</v>
      </c>
      <c r="AU129" s="25" t="s">
        <v>81</v>
      </c>
      <c r="AY129" s="25" t="s">
        <v>209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79</v>
      </c>
      <c r="BK129" s="248">
        <f>ROUND(I129*H129,2)</f>
        <v>0</v>
      </c>
      <c r="BL129" s="25" t="s">
        <v>287</v>
      </c>
      <c r="BM129" s="25" t="s">
        <v>349</v>
      </c>
    </row>
    <row r="130" s="1" customFormat="1" ht="16.5" customHeight="1">
      <c r="B130" s="47"/>
      <c r="C130" s="237" t="s">
        <v>366</v>
      </c>
      <c r="D130" s="237" t="s">
        <v>211</v>
      </c>
      <c r="E130" s="238" t="s">
        <v>2795</v>
      </c>
      <c r="F130" s="239" t="s">
        <v>2796</v>
      </c>
      <c r="G130" s="240" t="s">
        <v>817</v>
      </c>
      <c r="H130" s="241">
        <v>2</v>
      </c>
      <c r="I130" s="242"/>
      <c r="J130" s="243">
        <f>ROUND(I130*H130,2)</f>
        <v>0</v>
      </c>
      <c r="K130" s="239" t="s">
        <v>2766</v>
      </c>
      <c r="L130" s="73"/>
      <c r="M130" s="244" t="s">
        <v>21</v>
      </c>
      <c r="N130" s="245" t="s">
        <v>43</v>
      </c>
      <c r="O130" s="48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5" t="s">
        <v>287</v>
      </c>
      <c r="AT130" s="25" t="s">
        <v>211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287</v>
      </c>
      <c r="BM130" s="25" t="s">
        <v>354</v>
      </c>
    </row>
    <row r="131" s="1" customFormat="1" ht="16.5" customHeight="1">
      <c r="B131" s="47"/>
      <c r="C131" s="237" t="s">
        <v>371</v>
      </c>
      <c r="D131" s="237" t="s">
        <v>211</v>
      </c>
      <c r="E131" s="238" t="s">
        <v>2797</v>
      </c>
      <c r="F131" s="239" t="s">
        <v>2798</v>
      </c>
      <c r="G131" s="240" t="s">
        <v>817</v>
      </c>
      <c r="H131" s="241">
        <v>1</v>
      </c>
      <c r="I131" s="242"/>
      <c r="J131" s="243">
        <f>ROUND(I131*H131,2)</f>
        <v>0</v>
      </c>
      <c r="K131" s="239" t="s">
        <v>2766</v>
      </c>
      <c r="L131" s="73"/>
      <c r="M131" s="244" t="s">
        <v>21</v>
      </c>
      <c r="N131" s="245" t="s">
        <v>43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287</v>
      </c>
      <c r="AT131" s="25" t="s">
        <v>211</v>
      </c>
      <c r="AU131" s="25" t="s">
        <v>81</v>
      </c>
      <c r="AY131" s="25" t="s">
        <v>209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79</v>
      </c>
      <c r="BK131" s="248">
        <f>ROUND(I131*H131,2)</f>
        <v>0</v>
      </c>
      <c r="BL131" s="25" t="s">
        <v>287</v>
      </c>
      <c r="BM131" s="25" t="s">
        <v>358</v>
      </c>
    </row>
    <row r="132" s="1" customFormat="1" ht="16.5" customHeight="1">
      <c r="B132" s="47"/>
      <c r="C132" s="282" t="s">
        <v>376</v>
      </c>
      <c r="D132" s="282" t="s">
        <v>312</v>
      </c>
      <c r="E132" s="283" t="s">
        <v>2799</v>
      </c>
      <c r="F132" s="284" t="s">
        <v>2800</v>
      </c>
      <c r="G132" s="285" t="s">
        <v>343</v>
      </c>
      <c r="H132" s="286">
        <v>1</v>
      </c>
      <c r="I132" s="287"/>
      <c r="J132" s="288">
        <f>ROUND(I132*H132,2)</f>
        <v>0</v>
      </c>
      <c r="K132" s="284" t="s">
        <v>2766</v>
      </c>
      <c r="L132" s="289"/>
      <c r="M132" s="290" t="s">
        <v>21</v>
      </c>
      <c r="N132" s="291" t="s">
        <v>43</v>
      </c>
      <c r="O132" s="48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5" t="s">
        <v>371</v>
      </c>
      <c r="AT132" s="25" t="s">
        <v>312</v>
      </c>
      <c r="AU132" s="25" t="s">
        <v>81</v>
      </c>
      <c r="AY132" s="25" t="s">
        <v>209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79</v>
      </c>
      <c r="BK132" s="248">
        <f>ROUND(I132*H132,2)</f>
        <v>0</v>
      </c>
      <c r="BL132" s="25" t="s">
        <v>287</v>
      </c>
      <c r="BM132" s="25" t="s">
        <v>364</v>
      </c>
    </row>
    <row r="133" s="1" customFormat="1" ht="16.5" customHeight="1">
      <c r="B133" s="47"/>
      <c r="C133" s="282" t="s">
        <v>381</v>
      </c>
      <c r="D133" s="282" t="s">
        <v>312</v>
      </c>
      <c r="E133" s="283" t="s">
        <v>2801</v>
      </c>
      <c r="F133" s="284" t="s">
        <v>2802</v>
      </c>
      <c r="G133" s="285" t="s">
        <v>343</v>
      </c>
      <c r="H133" s="286">
        <v>1</v>
      </c>
      <c r="I133" s="287"/>
      <c r="J133" s="288">
        <f>ROUND(I133*H133,2)</f>
        <v>0</v>
      </c>
      <c r="K133" s="284" t="s">
        <v>2766</v>
      </c>
      <c r="L133" s="289"/>
      <c r="M133" s="290" t="s">
        <v>21</v>
      </c>
      <c r="N133" s="291" t="s">
        <v>43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371</v>
      </c>
      <c r="AT133" s="25" t="s">
        <v>312</v>
      </c>
      <c r="AU133" s="25" t="s">
        <v>81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287</v>
      </c>
      <c r="BM133" s="25" t="s">
        <v>369</v>
      </c>
    </row>
    <row r="134" s="1" customFormat="1" ht="16.5" customHeight="1">
      <c r="B134" s="47"/>
      <c r="C134" s="282" t="s">
        <v>387</v>
      </c>
      <c r="D134" s="282" t="s">
        <v>312</v>
      </c>
      <c r="E134" s="283" t="s">
        <v>2803</v>
      </c>
      <c r="F134" s="284" t="s">
        <v>2804</v>
      </c>
      <c r="G134" s="285" t="s">
        <v>343</v>
      </c>
      <c r="H134" s="286">
        <v>1</v>
      </c>
      <c r="I134" s="287"/>
      <c r="J134" s="288">
        <f>ROUND(I134*H134,2)</f>
        <v>0</v>
      </c>
      <c r="K134" s="284" t="s">
        <v>2766</v>
      </c>
      <c r="L134" s="289"/>
      <c r="M134" s="290" t="s">
        <v>21</v>
      </c>
      <c r="N134" s="291" t="s">
        <v>43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371</v>
      </c>
      <c r="AT134" s="25" t="s">
        <v>312</v>
      </c>
      <c r="AU134" s="25" t="s">
        <v>81</v>
      </c>
      <c r="AY134" s="25" t="s">
        <v>209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79</v>
      </c>
      <c r="BK134" s="248">
        <f>ROUND(I134*H134,2)</f>
        <v>0</v>
      </c>
      <c r="BL134" s="25" t="s">
        <v>287</v>
      </c>
      <c r="BM134" s="25" t="s">
        <v>374</v>
      </c>
    </row>
    <row r="135" s="1" customFormat="1" ht="16.5" customHeight="1">
      <c r="B135" s="47"/>
      <c r="C135" s="282" t="s">
        <v>393</v>
      </c>
      <c r="D135" s="282" t="s">
        <v>312</v>
      </c>
      <c r="E135" s="283" t="s">
        <v>2805</v>
      </c>
      <c r="F135" s="284" t="s">
        <v>2806</v>
      </c>
      <c r="G135" s="285" t="s">
        <v>343</v>
      </c>
      <c r="H135" s="286">
        <v>1</v>
      </c>
      <c r="I135" s="287"/>
      <c r="J135" s="288">
        <f>ROUND(I135*H135,2)</f>
        <v>0</v>
      </c>
      <c r="K135" s="284" t="s">
        <v>2766</v>
      </c>
      <c r="L135" s="289"/>
      <c r="M135" s="290" t="s">
        <v>21</v>
      </c>
      <c r="N135" s="291" t="s">
        <v>43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371</v>
      </c>
      <c r="AT135" s="25" t="s">
        <v>312</v>
      </c>
      <c r="AU135" s="25" t="s">
        <v>81</v>
      </c>
      <c r="AY135" s="25" t="s">
        <v>209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79</v>
      </c>
      <c r="BK135" s="248">
        <f>ROUND(I135*H135,2)</f>
        <v>0</v>
      </c>
      <c r="BL135" s="25" t="s">
        <v>287</v>
      </c>
      <c r="BM135" s="25" t="s">
        <v>379</v>
      </c>
    </row>
    <row r="136" s="1" customFormat="1" ht="16.5" customHeight="1">
      <c r="B136" s="47"/>
      <c r="C136" s="237" t="s">
        <v>398</v>
      </c>
      <c r="D136" s="237" t="s">
        <v>211</v>
      </c>
      <c r="E136" s="238" t="s">
        <v>2807</v>
      </c>
      <c r="F136" s="239" t="s">
        <v>2808</v>
      </c>
      <c r="G136" s="240" t="s">
        <v>343</v>
      </c>
      <c r="H136" s="241">
        <v>1</v>
      </c>
      <c r="I136" s="242"/>
      <c r="J136" s="243">
        <f>ROUND(I136*H136,2)</f>
        <v>0</v>
      </c>
      <c r="K136" s="239" t="s">
        <v>619</v>
      </c>
      <c r="L136" s="73"/>
      <c r="M136" s="244" t="s">
        <v>21</v>
      </c>
      <c r="N136" s="245" t="s">
        <v>43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287</v>
      </c>
      <c r="AT136" s="25" t="s">
        <v>211</v>
      </c>
      <c r="AU136" s="25" t="s">
        <v>81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287</v>
      </c>
      <c r="BM136" s="25" t="s">
        <v>384</v>
      </c>
    </row>
    <row r="137" s="1" customFormat="1" ht="16.5" customHeight="1">
      <c r="B137" s="47"/>
      <c r="C137" s="237" t="s">
        <v>403</v>
      </c>
      <c r="D137" s="237" t="s">
        <v>211</v>
      </c>
      <c r="E137" s="238" t="s">
        <v>2809</v>
      </c>
      <c r="F137" s="239" t="s">
        <v>2810</v>
      </c>
      <c r="G137" s="240" t="s">
        <v>343</v>
      </c>
      <c r="H137" s="241">
        <v>2</v>
      </c>
      <c r="I137" s="242"/>
      <c r="J137" s="243">
        <f>ROUND(I137*H137,2)</f>
        <v>0</v>
      </c>
      <c r="K137" s="239" t="s">
        <v>2766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5" t="s">
        <v>287</v>
      </c>
      <c r="AT137" s="25" t="s">
        <v>211</v>
      </c>
      <c r="AU137" s="25" t="s">
        <v>81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287</v>
      </c>
      <c r="BM137" s="25" t="s">
        <v>391</v>
      </c>
    </row>
    <row r="138" s="1" customFormat="1" ht="16.5" customHeight="1">
      <c r="B138" s="47"/>
      <c r="C138" s="282" t="s">
        <v>408</v>
      </c>
      <c r="D138" s="282" t="s">
        <v>312</v>
      </c>
      <c r="E138" s="283" t="s">
        <v>2811</v>
      </c>
      <c r="F138" s="284" t="s">
        <v>2812</v>
      </c>
      <c r="G138" s="285" t="s">
        <v>343</v>
      </c>
      <c r="H138" s="286">
        <v>1</v>
      </c>
      <c r="I138" s="287"/>
      <c r="J138" s="288">
        <f>ROUND(I138*H138,2)</f>
        <v>0</v>
      </c>
      <c r="K138" s="284" t="s">
        <v>2766</v>
      </c>
      <c r="L138" s="289"/>
      <c r="M138" s="290" t="s">
        <v>21</v>
      </c>
      <c r="N138" s="291" t="s">
        <v>43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371</v>
      </c>
      <c r="AT138" s="25" t="s">
        <v>312</v>
      </c>
      <c r="AU138" s="25" t="s">
        <v>81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287</v>
      </c>
      <c r="BM138" s="25" t="s">
        <v>396</v>
      </c>
    </row>
    <row r="139" s="1" customFormat="1" ht="16.5" customHeight="1">
      <c r="B139" s="47"/>
      <c r="C139" s="282" t="s">
        <v>413</v>
      </c>
      <c r="D139" s="282" t="s">
        <v>312</v>
      </c>
      <c r="E139" s="283" t="s">
        <v>2813</v>
      </c>
      <c r="F139" s="284" t="s">
        <v>2814</v>
      </c>
      <c r="G139" s="285" t="s">
        <v>343</v>
      </c>
      <c r="H139" s="286">
        <v>2</v>
      </c>
      <c r="I139" s="287"/>
      <c r="J139" s="288">
        <f>ROUND(I139*H139,2)</f>
        <v>0</v>
      </c>
      <c r="K139" s="284" t="s">
        <v>2766</v>
      </c>
      <c r="L139" s="289"/>
      <c r="M139" s="290" t="s">
        <v>21</v>
      </c>
      <c r="N139" s="291" t="s">
        <v>43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371</v>
      </c>
      <c r="AT139" s="25" t="s">
        <v>312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287</v>
      </c>
      <c r="BM139" s="25" t="s">
        <v>401</v>
      </c>
    </row>
    <row r="140" s="1" customFormat="1" ht="16.5" customHeight="1">
      <c r="B140" s="47"/>
      <c r="C140" s="237" t="s">
        <v>418</v>
      </c>
      <c r="D140" s="237" t="s">
        <v>211</v>
      </c>
      <c r="E140" s="238" t="s">
        <v>2815</v>
      </c>
      <c r="F140" s="239" t="s">
        <v>2816</v>
      </c>
      <c r="G140" s="240" t="s">
        <v>343</v>
      </c>
      <c r="H140" s="241">
        <v>1</v>
      </c>
      <c r="I140" s="242"/>
      <c r="J140" s="243">
        <f>ROUND(I140*H140,2)</f>
        <v>0</v>
      </c>
      <c r="K140" s="239" t="s">
        <v>2766</v>
      </c>
      <c r="L140" s="73"/>
      <c r="M140" s="244" t="s">
        <v>21</v>
      </c>
      <c r="N140" s="245" t="s">
        <v>43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287</v>
      </c>
      <c r="AT140" s="25" t="s">
        <v>211</v>
      </c>
      <c r="AU140" s="25" t="s">
        <v>81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287</v>
      </c>
      <c r="BM140" s="25" t="s">
        <v>616</v>
      </c>
    </row>
    <row r="141" s="1" customFormat="1" ht="16.5" customHeight="1">
      <c r="B141" s="47"/>
      <c r="C141" s="237" t="s">
        <v>423</v>
      </c>
      <c r="D141" s="237" t="s">
        <v>211</v>
      </c>
      <c r="E141" s="238" t="s">
        <v>2817</v>
      </c>
      <c r="F141" s="239" t="s">
        <v>2818</v>
      </c>
      <c r="G141" s="240" t="s">
        <v>343</v>
      </c>
      <c r="H141" s="241">
        <v>1</v>
      </c>
      <c r="I141" s="242"/>
      <c r="J141" s="243">
        <f>ROUND(I141*H141,2)</f>
        <v>0</v>
      </c>
      <c r="K141" s="239" t="s">
        <v>2766</v>
      </c>
      <c r="L141" s="73"/>
      <c r="M141" s="244" t="s">
        <v>21</v>
      </c>
      <c r="N141" s="245" t="s">
        <v>43</v>
      </c>
      <c r="O141" s="48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5" t="s">
        <v>287</v>
      </c>
      <c r="AT141" s="25" t="s">
        <v>211</v>
      </c>
      <c r="AU141" s="25" t="s">
        <v>81</v>
      </c>
      <c r="AY141" s="25" t="s">
        <v>209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79</v>
      </c>
      <c r="BK141" s="248">
        <f>ROUND(I141*H141,2)</f>
        <v>0</v>
      </c>
      <c r="BL141" s="25" t="s">
        <v>287</v>
      </c>
      <c r="BM141" s="25" t="s">
        <v>625</v>
      </c>
    </row>
    <row r="142" s="1" customFormat="1" ht="16.5" customHeight="1">
      <c r="B142" s="47"/>
      <c r="C142" s="237" t="s">
        <v>428</v>
      </c>
      <c r="D142" s="237" t="s">
        <v>211</v>
      </c>
      <c r="E142" s="238" t="s">
        <v>2819</v>
      </c>
      <c r="F142" s="239" t="s">
        <v>2820</v>
      </c>
      <c r="G142" s="240" t="s">
        <v>343</v>
      </c>
      <c r="H142" s="241">
        <v>1</v>
      </c>
      <c r="I142" s="242"/>
      <c r="J142" s="243">
        <f>ROUND(I142*H142,2)</f>
        <v>0</v>
      </c>
      <c r="K142" s="239" t="s">
        <v>2766</v>
      </c>
      <c r="L142" s="73"/>
      <c r="M142" s="244" t="s">
        <v>21</v>
      </c>
      <c r="N142" s="245" t="s">
        <v>43</v>
      </c>
      <c r="O142" s="48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5" t="s">
        <v>287</v>
      </c>
      <c r="AT142" s="25" t="s">
        <v>211</v>
      </c>
      <c r="AU142" s="25" t="s">
        <v>81</v>
      </c>
      <c r="AY142" s="25" t="s">
        <v>209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5" t="s">
        <v>79</v>
      </c>
      <c r="BK142" s="248">
        <f>ROUND(I142*H142,2)</f>
        <v>0</v>
      </c>
      <c r="BL142" s="25" t="s">
        <v>287</v>
      </c>
      <c r="BM142" s="25" t="s">
        <v>634</v>
      </c>
    </row>
    <row r="143" s="1" customFormat="1" ht="16.5" customHeight="1">
      <c r="B143" s="47"/>
      <c r="C143" s="237" t="s">
        <v>433</v>
      </c>
      <c r="D143" s="237" t="s">
        <v>211</v>
      </c>
      <c r="E143" s="238" t="s">
        <v>2821</v>
      </c>
      <c r="F143" s="239" t="s">
        <v>2822</v>
      </c>
      <c r="G143" s="240" t="s">
        <v>343</v>
      </c>
      <c r="H143" s="241">
        <v>2</v>
      </c>
      <c r="I143" s="242"/>
      <c r="J143" s="243">
        <f>ROUND(I143*H143,2)</f>
        <v>0</v>
      </c>
      <c r="K143" s="239" t="s">
        <v>2766</v>
      </c>
      <c r="L143" s="73"/>
      <c r="M143" s="244" t="s">
        <v>21</v>
      </c>
      <c r="N143" s="245" t="s">
        <v>43</v>
      </c>
      <c r="O143" s="48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5" t="s">
        <v>287</v>
      </c>
      <c r="AT143" s="25" t="s">
        <v>211</v>
      </c>
      <c r="AU143" s="25" t="s">
        <v>81</v>
      </c>
      <c r="AY143" s="25" t="s">
        <v>209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79</v>
      </c>
      <c r="BK143" s="248">
        <f>ROUND(I143*H143,2)</f>
        <v>0</v>
      </c>
      <c r="BL143" s="25" t="s">
        <v>287</v>
      </c>
      <c r="BM143" s="25" t="s">
        <v>646</v>
      </c>
    </row>
    <row r="144" s="1" customFormat="1" ht="16.5" customHeight="1">
      <c r="B144" s="47"/>
      <c r="C144" s="237" t="s">
        <v>439</v>
      </c>
      <c r="D144" s="237" t="s">
        <v>211</v>
      </c>
      <c r="E144" s="238" t="s">
        <v>2823</v>
      </c>
      <c r="F144" s="239" t="s">
        <v>2824</v>
      </c>
      <c r="G144" s="240" t="s">
        <v>343</v>
      </c>
      <c r="H144" s="241">
        <v>2</v>
      </c>
      <c r="I144" s="242"/>
      <c r="J144" s="243">
        <f>ROUND(I144*H144,2)</f>
        <v>0</v>
      </c>
      <c r="K144" s="239" t="s">
        <v>2766</v>
      </c>
      <c r="L144" s="73"/>
      <c r="M144" s="244" t="s">
        <v>21</v>
      </c>
      <c r="N144" s="245" t="s">
        <v>43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287</v>
      </c>
      <c r="AT144" s="25" t="s">
        <v>211</v>
      </c>
      <c r="AU144" s="25" t="s">
        <v>81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287</v>
      </c>
      <c r="BM144" s="25" t="s">
        <v>655</v>
      </c>
    </row>
    <row r="145" s="1" customFormat="1" ht="16.5" customHeight="1">
      <c r="B145" s="47"/>
      <c r="C145" s="282" t="s">
        <v>443</v>
      </c>
      <c r="D145" s="282" t="s">
        <v>312</v>
      </c>
      <c r="E145" s="283" t="s">
        <v>2825</v>
      </c>
      <c r="F145" s="284" t="s">
        <v>2826</v>
      </c>
      <c r="G145" s="285" t="s">
        <v>343</v>
      </c>
      <c r="H145" s="286">
        <v>1</v>
      </c>
      <c r="I145" s="287"/>
      <c r="J145" s="288">
        <f>ROUND(I145*H145,2)</f>
        <v>0</v>
      </c>
      <c r="K145" s="284" t="s">
        <v>2766</v>
      </c>
      <c r="L145" s="289"/>
      <c r="M145" s="290" t="s">
        <v>21</v>
      </c>
      <c r="N145" s="291" t="s">
        <v>43</v>
      </c>
      <c r="O145" s="48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5" t="s">
        <v>371</v>
      </c>
      <c r="AT145" s="25" t="s">
        <v>312</v>
      </c>
      <c r="AU145" s="25" t="s">
        <v>81</v>
      </c>
      <c r="AY145" s="25" t="s">
        <v>209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79</v>
      </c>
      <c r="BK145" s="248">
        <f>ROUND(I145*H145,2)</f>
        <v>0</v>
      </c>
      <c r="BL145" s="25" t="s">
        <v>287</v>
      </c>
      <c r="BM145" s="25" t="s">
        <v>665</v>
      </c>
    </row>
    <row r="146" s="11" customFormat="1" ht="29.88" customHeight="1">
      <c r="B146" s="221"/>
      <c r="C146" s="222"/>
      <c r="D146" s="223" t="s">
        <v>71</v>
      </c>
      <c r="E146" s="235" t="s">
        <v>2034</v>
      </c>
      <c r="F146" s="235" t="s">
        <v>2035</v>
      </c>
      <c r="G146" s="222"/>
      <c r="H146" s="222"/>
      <c r="I146" s="225"/>
      <c r="J146" s="236">
        <f>BK146</f>
        <v>0</v>
      </c>
      <c r="K146" s="222"/>
      <c r="L146" s="227"/>
      <c r="M146" s="228"/>
      <c r="N146" s="229"/>
      <c r="O146" s="229"/>
      <c r="P146" s="230">
        <f>SUM(P147:P159)</f>
        <v>0</v>
      </c>
      <c r="Q146" s="229"/>
      <c r="R146" s="230">
        <f>SUM(R147:R159)</f>
        <v>0</v>
      </c>
      <c r="S146" s="229"/>
      <c r="T146" s="231">
        <f>SUM(T147:T159)</f>
        <v>0</v>
      </c>
      <c r="AR146" s="232" t="s">
        <v>81</v>
      </c>
      <c r="AT146" s="233" t="s">
        <v>71</v>
      </c>
      <c r="AU146" s="233" t="s">
        <v>79</v>
      </c>
      <c r="AY146" s="232" t="s">
        <v>209</v>
      </c>
      <c r="BK146" s="234">
        <f>SUM(BK147:BK159)</f>
        <v>0</v>
      </c>
    </row>
    <row r="147" s="1" customFormat="1" ht="16.5" customHeight="1">
      <c r="B147" s="47"/>
      <c r="C147" s="237" t="s">
        <v>455</v>
      </c>
      <c r="D147" s="237" t="s">
        <v>211</v>
      </c>
      <c r="E147" s="238" t="s">
        <v>2827</v>
      </c>
      <c r="F147" s="239" t="s">
        <v>2040</v>
      </c>
      <c r="G147" s="240" t="s">
        <v>390</v>
      </c>
      <c r="H147" s="241">
        <v>0.5</v>
      </c>
      <c r="I147" s="242"/>
      <c r="J147" s="243">
        <f>ROUND(I147*H147,2)</f>
        <v>0</v>
      </c>
      <c r="K147" s="239" t="s">
        <v>619</v>
      </c>
      <c r="L147" s="73"/>
      <c r="M147" s="244" t="s">
        <v>21</v>
      </c>
      <c r="N147" s="245" t="s">
        <v>43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287</v>
      </c>
      <c r="AT147" s="25" t="s">
        <v>211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287</v>
      </c>
      <c r="BM147" s="25" t="s">
        <v>683</v>
      </c>
    </row>
    <row r="148" s="1" customFormat="1" ht="16.5" customHeight="1">
      <c r="B148" s="47"/>
      <c r="C148" s="237" t="s">
        <v>460</v>
      </c>
      <c r="D148" s="237" t="s">
        <v>211</v>
      </c>
      <c r="E148" s="238" t="s">
        <v>2828</v>
      </c>
      <c r="F148" s="239" t="s">
        <v>2046</v>
      </c>
      <c r="G148" s="240" t="s">
        <v>390</v>
      </c>
      <c r="H148" s="241">
        <v>2.6000000000000001</v>
      </c>
      <c r="I148" s="242"/>
      <c r="J148" s="243">
        <f>ROUND(I148*H148,2)</f>
        <v>0</v>
      </c>
      <c r="K148" s="239" t="s">
        <v>619</v>
      </c>
      <c r="L148" s="73"/>
      <c r="M148" s="244" t="s">
        <v>21</v>
      </c>
      <c r="N148" s="245" t="s">
        <v>43</v>
      </c>
      <c r="O148" s="48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5" t="s">
        <v>287</v>
      </c>
      <c r="AT148" s="25" t="s">
        <v>211</v>
      </c>
      <c r="AU148" s="25" t="s">
        <v>81</v>
      </c>
      <c r="AY148" s="25" t="s">
        <v>209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79</v>
      </c>
      <c r="BK148" s="248">
        <f>ROUND(I148*H148,2)</f>
        <v>0</v>
      </c>
      <c r="BL148" s="25" t="s">
        <v>287</v>
      </c>
      <c r="BM148" s="25" t="s">
        <v>446</v>
      </c>
    </row>
    <row r="149" s="12" customFormat="1">
      <c r="B149" s="249"/>
      <c r="C149" s="250"/>
      <c r="D149" s="251" t="s">
        <v>217</v>
      </c>
      <c r="E149" s="252" t="s">
        <v>21</v>
      </c>
      <c r="F149" s="253" t="s">
        <v>2829</v>
      </c>
      <c r="G149" s="250"/>
      <c r="H149" s="254">
        <v>2.6000000000000001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217</v>
      </c>
      <c r="AU149" s="260" t="s">
        <v>81</v>
      </c>
      <c r="AV149" s="12" t="s">
        <v>81</v>
      </c>
      <c r="AW149" s="12" t="s">
        <v>35</v>
      </c>
      <c r="AX149" s="12" t="s">
        <v>72</v>
      </c>
      <c r="AY149" s="260" t="s">
        <v>209</v>
      </c>
    </row>
    <row r="150" s="14" customFormat="1">
      <c r="B150" s="271"/>
      <c r="C150" s="272"/>
      <c r="D150" s="251" t="s">
        <v>217</v>
      </c>
      <c r="E150" s="273" t="s">
        <v>21</v>
      </c>
      <c r="F150" s="274" t="s">
        <v>220</v>
      </c>
      <c r="G150" s="272"/>
      <c r="H150" s="275">
        <v>2.6000000000000001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AT150" s="281" t="s">
        <v>217</v>
      </c>
      <c r="AU150" s="281" t="s">
        <v>81</v>
      </c>
      <c r="AV150" s="14" t="s">
        <v>216</v>
      </c>
      <c r="AW150" s="14" t="s">
        <v>35</v>
      </c>
      <c r="AX150" s="14" t="s">
        <v>79</v>
      </c>
      <c r="AY150" s="281" t="s">
        <v>209</v>
      </c>
    </row>
    <row r="151" s="1" customFormat="1" ht="16.5" customHeight="1">
      <c r="B151" s="47"/>
      <c r="C151" s="282" t="s">
        <v>465</v>
      </c>
      <c r="D151" s="282" t="s">
        <v>312</v>
      </c>
      <c r="E151" s="283" t="s">
        <v>2047</v>
      </c>
      <c r="F151" s="284" t="s">
        <v>2048</v>
      </c>
      <c r="G151" s="285" t="s">
        <v>390</v>
      </c>
      <c r="H151" s="286">
        <v>2.6000000000000001</v>
      </c>
      <c r="I151" s="287"/>
      <c r="J151" s="288">
        <f>ROUND(I151*H151,2)</f>
        <v>0</v>
      </c>
      <c r="K151" s="284" t="s">
        <v>2766</v>
      </c>
      <c r="L151" s="289"/>
      <c r="M151" s="290" t="s">
        <v>21</v>
      </c>
      <c r="N151" s="291" t="s">
        <v>43</v>
      </c>
      <c r="O151" s="48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AR151" s="25" t="s">
        <v>371</v>
      </c>
      <c r="AT151" s="25" t="s">
        <v>312</v>
      </c>
      <c r="AU151" s="25" t="s">
        <v>81</v>
      </c>
      <c r="AY151" s="25" t="s">
        <v>209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79</v>
      </c>
      <c r="BK151" s="248">
        <f>ROUND(I151*H151,2)</f>
        <v>0</v>
      </c>
      <c r="BL151" s="25" t="s">
        <v>287</v>
      </c>
      <c r="BM151" s="25" t="s">
        <v>704</v>
      </c>
    </row>
    <row r="152" s="12" customFormat="1">
      <c r="B152" s="249"/>
      <c r="C152" s="250"/>
      <c r="D152" s="251" t="s">
        <v>217</v>
      </c>
      <c r="E152" s="252" t="s">
        <v>21</v>
      </c>
      <c r="F152" s="253" t="s">
        <v>2829</v>
      </c>
      <c r="G152" s="250"/>
      <c r="H152" s="254">
        <v>2.6000000000000001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217</v>
      </c>
      <c r="AU152" s="260" t="s">
        <v>81</v>
      </c>
      <c r="AV152" s="12" t="s">
        <v>81</v>
      </c>
      <c r="AW152" s="12" t="s">
        <v>35</v>
      </c>
      <c r="AX152" s="12" t="s">
        <v>72</v>
      </c>
      <c r="AY152" s="260" t="s">
        <v>209</v>
      </c>
    </row>
    <row r="153" s="14" customFormat="1">
      <c r="B153" s="271"/>
      <c r="C153" s="272"/>
      <c r="D153" s="251" t="s">
        <v>217</v>
      </c>
      <c r="E153" s="273" t="s">
        <v>21</v>
      </c>
      <c r="F153" s="274" t="s">
        <v>220</v>
      </c>
      <c r="G153" s="272"/>
      <c r="H153" s="275">
        <v>2.6000000000000001</v>
      </c>
      <c r="I153" s="276"/>
      <c r="J153" s="272"/>
      <c r="K153" s="272"/>
      <c r="L153" s="277"/>
      <c r="M153" s="278"/>
      <c r="N153" s="279"/>
      <c r="O153" s="279"/>
      <c r="P153" s="279"/>
      <c r="Q153" s="279"/>
      <c r="R153" s="279"/>
      <c r="S153" s="279"/>
      <c r="T153" s="280"/>
      <c r="AT153" s="281" t="s">
        <v>217</v>
      </c>
      <c r="AU153" s="281" t="s">
        <v>81</v>
      </c>
      <c r="AV153" s="14" t="s">
        <v>216</v>
      </c>
      <c r="AW153" s="14" t="s">
        <v>35</v>
      </c>
      <c r="AX153" s="14" t="s">
        <v>79</v>
      </c>
      <c r="AY153" s="281" t="s">
        <v>209</v>
      </c>
    </row>
    <row r="154" s="1" customFormat="1" ht="16.5" customHeight="1">
      <c r="B154" s="47"/>
      <c r="C154" s="237" t="s">
        <v>470</v>
      </c>
      <c r="D154" s="237" t="s">
        <v>211</v>
      </c>
      <c r="E154" s="238" t="s">
        <v>2830</v>
      </c>
      <c r="F154" s="239" t="s">
        <v>2050</v>
      </c>
      <c r="G154" s="240" t="s">
        <v>817</v>
      </c>
      <c r="H154" s="241">
        <v>1</v>
      </c>
      <c r="I154" s="242"/>
      <c r="J154" s="243">
        <f>ROUND(I154*H154,2)</f>
        <v>0</v>
      </c>
      <c r="K154" s="239" t="s">
        <v>2766</v>
      </c>
      <c r="L154" s="73"/>
      <c r="M154" s="244" t="s">
        <v>21</v>
      </c>
      <c r="N154" s="245" t="s">
        <v>43</v>
      </c>
      <c r="O154" s="48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5" t="s">
        <v>287</v>
      </c>
      <c r="AT154" s="25" t="s">
        <v>211</v>
      </c>
      <c r="AU154" s="25" t="s">
        <v>81</v>
      </c>
      <c r="AY154" s="25" t="s">
        <v>209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79</v>
      </c>
      <c r="BK154" s="248">
        <f>ROUND(I154*H154,2)</f>
        <v>0</v>
      </c>
      <c r="BL154" s="25" t="s">
        <v>287</v>
      </c>
      <c r="BM154" s="25" t="s">
        <v>714</v>
      </c>
    </row>
    <row r="155" s="1" customFormat="1" ht="16.5" customHeight="1">
      <c r="B155" s="47"/>
      <c r="C155" s="237" t="s">
        <v>477</v>
      </c>
      <c r="D155" s="237" t="s">
        <v>211</v>
      </c>
      <c r="E155" s="238" t="s">
        <v>2831</v>
      </c>
      <c r="F155" s="239" t="s">
        <v>2052</v>
      </c>
      <c r="G155" s="240" t="s">
        <v>343</v>
      </c>
      <c r="H155" s="241">
        <v>1</v>
      </c>
      <c r="I155" s="242"/>
      <c r="J155" s="243">
        <f>ROUND(I155*H155,2)</f>
        <v>0</v>
      </c>
      <c r="K155" s="239" t="s">
        <v>2766</v>
      </c>
      <c r="L155" s="73"/>
      <c r="M155" s="244" t="s">
        <v>21</v>
      </c>
      <c r="N155" s="245" t="s">
        <v>43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287</v>
      </c>
      <c r="AT155" s="25" t="s">
        <v>211</v>
      </c>
      <c r="AU155" s="25" t="s">
        <v>81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287</v>
      </c>
      <c r="BM155" s="25" t="s">
        <v>724</v>
      </c>
    </row>
    <row r="156" s="1" customFormat="1" ht="16.5" customHeight="1">
      <c r="B156" s="47"/>
      <c r="C156" s="237" t="s">
        <v>483</v>
      </c>
      <c r="D156" s="237" t="s">
        <v>211</v>
      </c>
      <c r="E156" s="238" t="s">
        <v>2832</v>
      </c>
      <c r="F156" s="239" t="s">
        <v>2054</v>
      </c>
      <c r="G156" s="240" t="s">
        <v>343</v>
      </c>
      <c r="H156" s="241">
        <v>3</v>
      </c>
      <c r="I156" s="242"/>
      <c r="J156" s="243">
        <f>ROUND(I156*H156,2)</f>
        <v>0</v>
      </c>
      <c r="K156" s="239" t="s">
        <v>2766</v>
      </c>
      <c r="L156" s="73"/>
      <c r="M156" s="244" t="s">
        <v>21</v>
      </c>
      <c r="N156" s="245" t="s">
        <v>43</v>
      </c>
      <c r="O156" s="48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5" t="s">
        <v>287</v>
      </c>
      <c r="AT156" s="25" t="s">
        <v>211</v>
      </c>
      <c r="AU156" s="25" t="s">
        <v>81</v>
      </c>
      <c r="AY156" s="25" t="s">
        <v>209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25" t="s">
        <v>79</v>
      </c>
      <c r="BK156" s="248">
        <f>ROUND(I156*H156,2)</f>
        <v>0</v>
      </c>
      <c r="BL156" s="25" t="s">
        <v>287</v>
      </c>
      <c r="BM156" s="25" t="s">
        <v>468</v>
      </c>
    </row>
    <row r="157" s="1" customFormat="1" ht="16.5" customHeight="1">
      <c r="B157" s="47"/>
      <c r="C157" s="237" t="s">
        <v>490</v>
      </c>
      <c r="D157" s="237" t="s">
        <v>211</v>
      </c>
      <c r="E157" s="238" t="s">
        <v>2833</v>
      </c>
      <c r="F157" s="239" t="s">
        <v>2834</v>
      </c>
      <c r="G157" s="240" t="s">
        <v>343</v>
      </c>
      <c r="H157" s="241">
        <v>1</v>
      </c>
      <c r="I157" s="242"/>
      <c r="J157" s="243">
        <f>ROUND(I157*H157,2)</f>
        <v>0</v>
      </c>
      <c r="K157" s="239" t="s">
        <v>619</v>
      </c>
      <c r="L157" s="73"/>
      <c r="M157" s="244" t="s">
        <v>21</v>
      </c>
      <c r="N157" s="245" t="s">
        <v>43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287</v>
      </c>
      <c r="AT157" s="25" t="s">
        <v>211</v>
      </c>
      <c r="AU157" s="25" t="s">
        <v>81</v>
      </c>
      <c r="AY157" s="25" t="s">
        <v>209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79</v>
      </c>
      <c r="BK157" s="248">
        <f>ROUND(I157*H157,2)</f>
        <v>0</v>
      </c>
      <c r="BL157" s="25" t="s">
        <v>287</v>
      </c>
      <c r="BM157" s="25" t="s">
        <v>742</v>
      </c>
    </row>
    <row r="158" s="1" customFormat="1" ht="16.5" customHeight="1">
      <c r="B158" s="47"/>
      <c r="C158" s="237" t="s">
        <v>496</v>
      </c>
      <c r="D158" s="237" t="s">
        <v>211</v>
      </c>
      <c r="E158" s="238" t="s">
        <v>2835</v>
      </c>
      <c r="F158" s="239" t="s">
        <v>2836</v>
      </c>
      <c r="G158" s="240" t="s">
        <v>817</v>
      </c>
      <c r="H158" s="241">
        <v>1</v>
      </c>
      <c r="I158" s="242"/>
      <c r="J158" s="243">
        <f>ROUND(I158*H158,2)</f>
        <v>0</v>
      </c>
      <c r="K158" s="239" t="s">
        <v>619</v>
      </c>
      <c r="L158" s="73"/>
      <c r="M158" s="244" t="s">
        <v>21</v>
      </c>
      <c r="N158" s="245" t="s">
        <v>43</v>
      </c>
      <c r="O158" s="48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5" t="s">
        <v>287</v>
      </c>
      <c r="AT158" s="25" t="s">
        <v>211</v>
      </c>
      <c r="AU158" s="25" t="s">
        <v>81</v>
      </c>
      <c r="AY158" s="25" t="s">
        <v>209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79</v>
      </c>
      <c r="BK158" s="248">
        <f>ROUND(I158*H158,2)</f>
        <v>0</v>
      </c>
      <c r="BL158" s="25" t="s">
        <v>287</v>
      </c>
      <c r="BM158" s="25" t="s">
        <v>750</v>
      </c>
    </row>
    <row r="159" s="1" customFormat="1" ht="16.5" customHeight="1">
      <c r="B159" s="47"/>
      <c r="C159" s="282" t="s">
        <v>501</v>
      </c>
      <c r="D159" s="282" t="s">
        <v>312</v>
      </c>
      <c r="E159" s="283" t="s">
        <v>2837</v>
      </c>
      <c r="F159" s="284" t="s">
        <v>2838</v>
      </c>
      <c r="G159" s="285" t="s">
        <v>343</v>
      </c>
      <c r="H159" s="286">
        <v>1</v>
      </c>
      <c r="I159" s="287"/>
      <c r="J159" s="288">
        <f>ROUND(I159*H159,2)</f>
        <v>0</v>
      </c>
      <c r="K159" s="284" t="s">
        <v>2766</v>
      </c>
      <c r="L159" s="289"/>
      <c r="M159" s="290" t="s">
        <v>21</v>
      </c>
      <c r="N159" s="312" t="s">
        <v>43</v>
      </c>
      <c r="O159" s="295"/>
      <c r="P159" s="296">
        <f>O159*H159</f>
        <v>0</v>
      </c>
      <c r="Q159" s="296">
        <v>0</v>
      </c>
      <c r="R159" s="296">
        <f>Q159*H159</f>
        <v>0</v>
      </c>
      <c r="S159" s="296">
        <v>0</v>
      </c>
      <c r="T159" s="297">
        <f>S159*H159</f>
        <v>0</v>
      </c>
      <c r="AR159" s="25" t="s">
        <v>371</v>
      </c>
      <c r="AT159" s="25" t="s">
        <v>312</v>
      </c>
      <c r="AU159" s="25" t="s">
        <v>81</v>
      </c>
      <c r="AY159" s="25" t="s">
        <v>209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79</v>
      </c>
      <c r="BK159" s="248">
        <f>ROUND(I159*H159,2)</f>
        <v>0</v>
      </c>
      <c r="BL159" s="25" t="s">
        <v>287</v>
      </c>
      <c r="BM159" s="25" t="s">
        <v>760</v>
      </c>
    </row>
    <row r="160" s="1" customFormat="1" ht="6.96" customHeight="1">
      <c r="B160" s="68"/>
      <c r="C160" s="69"/>
      <c r="D160" s="69"/>
      <c r="E160" s="69"/>
      <c r="F160" s="69"/>
      <c r="G160" s="69"/>
      <c r="H160" s="69"/>
      <c r="I160" s="180"/>
      <c r="J160" s="69"/>
      <c r="K160" s="69"/>
      <c r="L160" s="73"/>
    </row>
  </sheetData>
  <sheetProtection sheet="1" autoFilter="0" formatColumns="0" formatRows="0" objects="1" scenarios="1" spinCount="100000" saltValue="p/2XmA0xGzYHEkrxhdD3SZmOPiyTs0WRkCU26lE4mzu42rIK8DY0zW7vM8UkXC+ZJYD7wpash/9MU6cRDeOSuA==" hashValue="6m/t1TLQcxIE5nQ9GQQNRuQH4npUjV/hJbxbKwU41KKkXYKNFfs9WfaRN5z2FNrhTNRyeaGldVN0tU2b/fBmZw==" algorithmName="SHA-512" password="CC35"/>
  <autoFilter ref="C88:K15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126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2629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2839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ROUND(J128,2)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ROUND(SUM(BE128:BE251), 2)</f>
        <v>0</v>
      </c>
      <c r="G32" s="48"/>
      <c r="H32" s="48"/>
      <c r="I32" s="172">
        <v>0.20999999999999999</v>
      </c>
      <c r="J32" s="171">
        <f>ROUND(ROUND((SUM(BE128:BE251)),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ROUND(SUM(BF128:BF251), 2)</f>
        <v>0</v>
      </c>
      <c r="G33" s="48"/>
      <c r="H33" s="48"/>
      <c r="I33" s="172">
        <v>0.14999999999999999</v>
      </c>
      <c r="J33" s="171">
        <f>ROUND(ROUND((SUM(BF128:BF251)),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ROUND(SUM(BG128:BG251),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ROUND(SUM(BH128:BH251),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ROUND(SUM(BI128:BI251),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2629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B.9 - ELEKTRO - BYT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J128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2070</v>
      </c>
      <c r="E61" s="194"/>
      <c r="F61" s="194"/>
      <c r="G61" s="194"/>
      <c r="H61" s="194"/>
      <c r="I61" s="195"/>
      <c r="J61" s="196">
        <f>J129</f>
        <v>0</v>
      </c>
      <c r="K61" s="197"/>
    </row>
    <row r="62" s="9" customFormat="1" ht="19.92" customHeight="1">
      <c r="B62" s="198"/>
      <c r="C62" s="199"/>
      <c r="D62" s="200" t="s">
        <v>2071</v>
      </c>
      <c r="E62" s="201"/>
      <c r="F62" s="201"/>
      <c r="G62" s="201"/>
      <c r="H62" s="201"/>
      <c r="I62" s="202"/>
      <c r="J62" s="203">
        <f>J130</f>
        <v>0</v>
      </c>
      <c r="K62" s="204"/>
    </row>
    <row r="63" s="9" customFormat="1" ht="14.88" customHeight="1">
      <c r="B63" s="198"/>
      <c r="C63" s="199"/>
      <c r="D63" s="200" t="s">
        <v>2840</v>
      </c>
      <c r="E63" s="201"/>
      <c r="F63" s="201"/>
      <c r="G63" s="201"/>
      <c r="H63" s="201"/>
      <c r="I63" s="202"/>
      <c r="J63" s="203">
        <f>J131</f>
        <v>0</v>
      </c>
      <c r="K63" s="204"/>
    </row>
    <row r="64" s="9" customFormat="1" ht="14.88" customHeight="1">
      <c r="B64" s="198"/>
      <c r="C64" s="199"/>
      <c r="D64" s="200" t="s">
        <v>2841</v>
      </c>
      <c r="E64" s="201"/>
      <c r="F64" s="201"/>
      <c r="G64" s="201"/>
      <c r="H64" s="201"/>
      <c r="I64" s="202"/>
      <c r="J64" s="203">
        <f>J134</f>
        <v>0</v>
      </c>
      <c r="K64" s="204"/>
    </row>
    <row r="65" s="9" customFormat="1" ht="14.88" customHeight="1">
      <c r="B65" s="198"/>
      <c r="C65" s="199"/>
      <c r="D65" s="200" t="s">
        <v>2842</v>
      </c>
      <c r="E65" s="201"/>
      <c r="F65" s="201"/>
      <c r="G65" s="201"/>
      <c r="H65" s="201"/>
      <c r="I65" s="202"/>
      <c r="J65" s="203">
        <f>J139</f>
        <v>0</v>
      </c>
      <c r="K65" s="204"/>
    </row>
    <row r="66" s="9" customFormat="1" ht="14.88" customHeight="1">
      <c r="B66" s="198"/>
      <c r="C66" s="199"/>
      <c r="D66" s="200" t="s">
        <v>2843</v>
      </c>
      <c r="E66" s="201"/>
      <c r="F66" s="201"/>
      <c r="G66" s="201"/>
      <c r="H66" s="201"/>
      <c r="I66" s="202"/>
      <c r="J66" s="203">
        <f>J143</f>
        <v>0</v>
      </c>
      <c r="K66" s="204"/>
    </row>
    <row r="67" s="9" customFormat="1" ht="14.88" customHeight="1">
      <c r="B67" s="198"/>
      <c r="C67" s="199"/>
      <c r="D67" s="200" t="s">
        <v>2844</v>
      </c>
      <c r="E67" s="201"/>
      <c r="F67" s="201"/>
      <c r="G67" s="201"/>
      <c r="H67" s="201"/>
      <c r="I67" s="202"/>
      <c r="J67" s="203">
        <f>J145</f>
        <v>0</v>
      </c>
      <c r="K67" s="204"/>
    </row>
    <row r="68" s="9" customFormat="1" ht="14.88" customHeight="1">
      <c r="B68" s="198"/>
      <c r="C68" s="199"/>
      <c r="D68" s="200" t="s">
        <v>2844</v>
      </c>
      <c r="E68" s="201"/>
      <c r="F68" s="201"/>
      <c r="G68" s="201"/>
      <c r="H68" s="201"/>
      <c r="I68" s="202"/>
      <c r="J68" s="203">
        <f>J151</f>
        <v>0</v>
      </c>
      <c r="K68" s="204"/>
    </row>
    <row r="69" s="9" customFormat="1" ht="14.88" customHeight="1">
      <c r="B69" s="198"/>
      <c r="C69" s="199"/>
      <c r="D69" s="200" t="s">
        <v>2845</v>
      </c>
      <c r="E69" s="201"/>
      <c r="F69" s="201"/>
      <c r="G69" s="201"/>
      <c r="H69" s="201"/>
      <c r="I69" s="202"/>
      <c r="J69" s="203">
        <f>J153</f>
        <v>0</v>
      </c>
      <c r="K69" s="204"/>
    </row>
    <row r="70" s="9" customFormat="1" ht="14.88" customHeight="1">
      <c r="B70" s="198"/>
      <c r="C70" s="199"/>
      <c r="D70" s="200" t="s">
        <v>2846</v>
      </c>
      <c r="E70" s="201"/>
      <c r="F70" s="201"/>
      <c r="G70" s="201"/>
      <c r="H70" s="201"/>
      <c r="I70" s="202"/>
      <c r="J70" s="203">
        <f>J156</f>
        <v>0</v>
      </c>
      <c r="K70" s="204"/>
    </row>
    <row r="71" s="9" customFormat="1" ht="14.88" customHeight="1">
      <c r="B71" s="198"/>
      <c r="C71" s="199"/>
      <c r="D71" s="200" t="s">
        <v>2847</v>
      </c>
      <c r="E71" s="201"/>
      <c r="F71" s="201"/>
      <c r="G71" s="201"/>
      <c r="H71" s="201"/>
      <c r="I71" s="202"/>
      <c r="J71" s="203">
        <f>J160</f>
        <v>0</v>
      </c>
      <c r="K71" s="204"/>
    </row>
    <row r="72" s="9" customFormat="1" ht="14.88" customHeight="1">
      <c r="B72" s="198"/>
      <c r="C72" s="199"/>
      <c r="D72" s="200" t="s">
        <v>2848</v>
      </c>
      <c r="E72" s="201"/>
      <c r="F72" s="201"/>
      <c r="G72" s="201"/>
      <c r="H72" s="201"/>
      <c r="I72" s="202"/>
      <c r="J72" s="203">
        <f>J162</f>
        <v>0</v>
      </c>
      <c r="K72" s="204"/>
    </row>
    <row r="73" s="9" customFormat="1" ht="14.88" customHeight="1">
      <c r="B73" s="198"/>
      <c r="C73" s="199"/>
      <c r="D73" s="200" t="s">
        <v>2849</v>
      </c>
      <c r="E73" s="201"/>
      <c r="F73" s="201"/>
      <c r="G73" s="201"/>
      <c r="H73" s="201"/>
      <c r="I73" s="202"/>
      <c r="J73" s="203">
        <f>J164</f>
        <v>0</v>
      </c>
      <c r="K73" s="204"/>
    </row>
    <row r="74" s="9" customFormat="1" ht="14.88" customHeight="1">
      <c r="B74" s="198"/>
      <c r="C74" s="199"/>
      <c r="D74" s="200" t="s">
        <v>2850</v>
      </c>
      <c r="E74" s="201"/>
      <c r="F74" s="201"/>
      <c r="G74" s="201"/>
      <c r="H74" s="201"/>
      <c r="I74" s="202"/>
      <c r="J74" s="203">
        <f>J167</f>
        <v>0</v>
      </c>
      <c r="K74" s="204"/>
    </row>
    <row r="75" s="9" customFormat="1" ht="14.88" customHeight="1">
      <c r="B75" s="198"/>
      <c r="C75" s="199"/>
      <c r="D75" s="200" t="s">
        <v>2851</v>
      </c>
      <c r="E75" s="201"/>
      <c r="F75" s="201"/>
      <c r="G75" s="201"/>
      <c r="H75" s="201"/>
      <c r="I75" s="202"/>
      <c r="J75" s="203">
        <f>J169</f>
        <v>0</v>
      </c>
      <c r="K75" s="204"/>
    </row>
    <row r="76" s="9" customFormat="1" ht="14.88" customHeight="1">
      <c r="B76" s="198"/>
      <c r="C76" s="199"/>
      <c r="D76" s="200" t="s">
        <v>2852</v>
      </c>
      <c r="E76" s="201"/>
      <c r="F76" s="201"/>
      <c r="G76" s="201"/>
      <c r="H76" s="201"/>
      <c r="I76" s="202"/>
      <c r="J76" s="203">
        <f>J172</f>
        <v>0</v>
      </c>
      <c r="K76" s="204"/>
    </row>
    <row r="77" s="9" customFormat="1" ht="14.88" customHeight="1">
      <c r="B77" s="198"/>
      <c r="C77" s="199"/>
      <c r="D77" s="200" t="s">
        <v>2853</v>
      </c>
      <c r="E77" s="201"/>
      <c r="F77" s="201"/>
      <c r="G77" s="201"/>
      <c r="H77" s="201"/>
      <c r="I77" s="202"/>
      <c r="J77" s="203">
        <f>J174</f>
        <v>0</v>
      </c>
      <c r="K77" s="204"/>
    </row>
    <row r="78" s="9" customFormat="1" ht="14.88" customHeight="1">
      <c r="B78" s="198"/>
      <c r="C78" s="199"/>
      <c r="D78" s="200" t="s">
        <v>2854</v>
      </c>
      <c r="E78" s="201"/>
      <c r="F78" s="201"/>
      <c r="G78" s="201"/>
      <c r="H78" s="201"/>
      <c r="I78" s="202"/>
      <c r="J78" s="203">
        <f>J177</f>
        <v>0</v>
      </c>
      <c r="K78" s="204"/>
    </row>
    <row r="79" s="9" customFormat="1" ht="14.88" customHeight="1">
      <c r="B79" s="198"/>
      <c r="C79" s="199"/>
      <c r="D79" s="200" t="s">
        <v>2855</v>
      </c>
      <c r="E79" s="201"/>
      <c r="F79" s="201"/>
      <c r="G79" s="201"/>
      <c r="H79" s="201"/>
      <c r="I79" s="202"/>
      <c r="J79" s="203">
        <f>J180</f>
        <v>0</v>
      </c>
      <c r="K79" s="204"/>
    </row>
    <row r="80" s="9" customFormat="1" ht="14.88" customHeight="1">
      <c r="B80" s="198"/>
      <c r="C80" s="199"/>
      <c r="D80" s="200" t="s">
        <v>2856</v>
      </c>
      <c r="E80" s="201"/>
      <c r="F80" s="201"/>
      <c r="G80" s="201"/>
      <c r="H80" s="201"/>
      <c r="I80" s="202"/>
      <c r="J80" s="203">
        <f>J185</f>
        <v>0</v>
      </c>
      <c r="K80" s="204"/>
    </row>
    <row r="81" s="9" customFormat="1" ht="14.88" customHeight="1">
      <c r="B81" s="198"/>
      <c r="C81" s="199"/>
      <c r="D81" s="200" t="s">
        <v>2857</v>
      </c>
      <c r="E81" s="201"/>
      <c r="F81" s="201"/>
      <c r="G81" s="201"/>
      <c r="H81" s="201"/>
      <c r="I81" s="202"/>
      <c r="J81" s="203">
        <f>J190</f>
        <v>0</v>
      </c>
      <c r="K81" s="204"/>
    </row>
    <row r="82" s="9" customFormat="1" ht="14.88" customHeight="1">
      <c r="B82" s="198"/>
      <c r="C82" s="199"/>
      <c r="D82" s="200" t="s">
        <v>2858</v>
      </c>
      <c r="E82" s="201"/>
      <c r="F82" s="201"/>
      <c r="G82" s="201"/>
      <c r="H82" s="201"/>
      <c r="I82" s="202"/>
      <c r="J82" s="203">
        <f>J196</f>
        <v>0</v>
      </c>
      <c r="K82" s="204"/>
    </row>
    <row r="83" s="9" customFormat="1" ht="14.88" customHeight="1">
      <c r="B83" s="198"/>
      <c r="C83" s="199"/>
      <c r="D83" s="200" t="s">
        <v>2859</v>
      </c>
      <c r="E83" s="201"/>
      <c r="F83" s="201"/>
      <c r="G83" s="201"/>
      <c r="H83" s="201"/>
      <c r="I83" s="202"/>
      <c r="J83" s="203">
        <f>J198</f>
        <v>0</v>
      </c>
      <c r="K83" s="204"/>
    </row>
    <row r="84" s="9" customFormat="1" ht="14.88" customHeight="1">
      <c r="B84" s="198"/>
      <c r="C84" s="199"/>
      <c r="D84" s="200" t="s">
        <v>2860</v>
      </c>
      <c r="E84" s="201"/>
      <c r="F84" s="201"/>
      <c r="G84" s="201"/>
      <c r="H84" s="201"/>
      <c r="I84" s="202"/>
      <c r="J84" s="203">
        <f>J200</f>
        <v>0</v>
      </c>
      <c r="K84" s="204"/>
    </row>
    <row r="85" s="9" customFormat="1" ht="14.88" customHeight="1">
      <c r="B85" s="198"/>
      <c r="C85" s="199"/>
      <c r="D85" s="200" t="s">
        <v>2861</v>
      </c>
      <c r="E85" s="201"/>
      <c r="F85" s="201"/>
      <c r="G85" s="201"/>
      <c r="H85" s="201"/>
      <c r="I85" s="202"/>
      <c r="J85" s="203">
        <f>J202</f>
        <v>0</v>
      </c>
      <c r="K85" s="204"/>
    </row>
    <row r="86" s="9" customFormat="1" ht="19.92" customHeight="1">
      <c r="B86" s="198"/>
      <c r="C86" s="199"/>
      <c r="D86" s="200" t="s">
        <v>2862</v>
      </c>
      <c r="E86" s="201"/>
      <c r="F86" s="201"/>
      <c r="G86" s="201"/>
      <c r="H86" s="201"/>
      <c r="I86" s="202"/>
      <c r="J86" s="203">
        <f>J204</f>
        <v>0</v>
      </c>
      <c r="K86" s="204"/>
    </row>
    <row r="87" s="9" customFormat="1" ht="14.88" customHeight="1">
      <c r="B87" s="198"/>
      <c r="C87" s="199"/>
      <c r="D87" s="200" t="s">
        <v>2863</v>
      </c>
      <c r="E87" s="201"/>
      <c r="F87" s="201"/>
      <c r="G87" s="201"/>
      <c r="H87" s="201"/>
      <c r="I87" s="202"/>
      <c r="J87" s="203">
        <f>J205</f>
        <v>0</v>
      </c>
      <c r="K87" s="204"/>
    </row>
    <row r="88" s="9" customFormat="1" ht="21.84" customHeight="1">
      <c r="B88" s="198"/>
      <c r="C88" s="199"/>
      <c r="D88" s="200" t="s">
        <v>2864</v>
      </c>
      <c r="E88" s="201"/>
      <c r="F88" s="201"/>
      <c r="G88" s="201"/>
      <c r="H88" s="201"/>
      <c r="I88" s="202"/>
      <c r="J88" s="203">
        <f>J206</f>
        <v>0</v>
      </c>
      <c r="K88" s="204"/>
    </row>
    <row r="89" s="9" customFormat="1" ht="21.84" customHeight="1">
      <c r="B89" s="198"/>
      <c r="C89" s="199"/>
      <c r="D89" s="200" t="s">
        <v>2865</v>
      </c>
      <c r="E89" s="201"/>
      <c r="F89" s="201"/>
      <c r="G89" s="201"/>
      <c r="H89" s="201"/>
      <c r="I89" s="202"/>
      <c r="J89" s="203">
        <f>J209</f>
        <v>0</v>
      </c>
      <c r="K89" s="204"/>
    </row>
    <row r="90" s="9" customFormat="1" ht="21.84" customHeight="1">
      <c r="B90" s="198"/>
      <c r="C90" s="199"/>
      <c r="D90" s="200" t="s">
        <v>2866</v>
      </c>
      <c r="E90" s="201"/>
      <c r="F90" s="201"/>
      <c r="G90" s="201"/>
      <c r="H90" s="201"/>
      <c r="I90" s="202"/>
      <c r="J90" s="203">
        <f>J211</f>
        <v>0</v>
      </c>
      <c r="K90" s="204"/>
    </row>
    <row r="91" s="9" customFormat="1" ht="21.84" customHeight="1">
      <c r="B91" s="198"/>
      <c r="C91" s="199"/>
      <c r="D91" s="200" t="s">
        <v>2867</v>
      </c>
      <c r="E91" s="201"/>
      <c r="F91" s="201"/>
      <c r="G91" s="201"/>
      <c r="H91" s="201"/>
      <c r="I91" s="202"/>
      <c r="J91" s="203">
        <f>J213</f>
        <v>0</v>
      </c>
      <c r="K91" s="204"/>
    </row>
    <row r="92" s="9" customFormat="1" ht="21.84" customHeight="1">
      <c r="B92" s="198"/>
      <c r="C92" s="199"/>
      <c r="D92" s="200" t="s">
        <v>2868</v>
      </c>
      <c r="E92" s="201"/>
      <c r="F92" s="201"/>
      <c r="G92" s="201"/>
      <c r="H92" s="201"/>
      <c r="I92" s="202"/>
      <c r="J92" s="203">
        <f>J216</f>
        <v>0</v>
      </c>
      <c r="K92" s="204"/>
    </row>
    <row r="93" s="9" customFormat="1" ht="21.84" customHeight="1">
      <c r="B93" s="198"/>
      <c r="C93" s="199"/>
      <c r="D93" s="200" t="s">
        <v>2869</v>
      </c>
      <c r="E93" s="201"/>
      <c r="F93" s="201"/>
      <c r="G93" s="201"/>
      <c r="H93" s="201"/>
      <c r="I93" s="202"/>
      <c r="J93" s="203">
        <f>J219</f>
        <v>0</v>
      </c>
      <c r="K93" s="204"/>
    </row>
    <row r="94" s="9" customFormat="1" ht="21.84" customHeight="1">
      <c r="B94" s="198"/>
      <c r="C94" s="199"/>
      <c r="D94" s="200" t="s">
        <v>2870</v>
      </c>
      <c r="E94" s="201"/>
      <c r="F94" s="201"/>
      <c r="G94" s="201"/>
      <c r="H94" s="201"/>
      <c r="I94" s="202"/>
      <c r="J94" s="203">
        <f>J220</f>
        <v>0</v>
      </c>
      <c r="K94" s="204"/>
    </row>
    <row r="95" s="9" customFormat="1" ht="21.84" customHeight="1">
      <c r="B95" s="198"/>
      <c r="C95" s="199"/>
      <c r="D95" s="200" t="s">
        <v>2871</v>
      </c>
      <c r="E95" s="201"/>
      <c r="F95" s="201"/>
      <c r="G95" s="201"/>
      <c r="H95" s="201"/>
      <c r="I95" s="202"/>
      <c r="J95" s="203">
        <f>J222</f>
        <v>0</v>
      </c>
      <c r="K95" s="204"/>
    </row>
    <row r="96" s="9" customFormat="1" ht="21.84" customHeight="1">
      <c r="B96" s="198"/>
      <c r="C96" s="199"/>
      <c r="D96" s="200" t="s">
        <v>2872</v>
      </c>
      <c r="E96" s="201"/>
      <c r="F96" s="201"/>
      <c r="G96" s="201"/>
      <c r="H96" s="201"/>
      <c r="I96" s="202"/>
      <c r="J96" s="203">
        <f>J225</f>
        <v>0</v>
      </c>
      <c r="K96" s="204"/>
    </row>
    <row r="97" s="9" customFormat="1" ht="21.84" customHeight="1">
      <c r="B97" s="198"/>
      <c r="C97" s="199"/>
      <c r="D97" s="200" t="s">
        <v>2873</v>
      </c>
      <c r="E97" s="201"/>
      <c r="F97" s="201"/>
      <c r="G97" s="201"/>
      <c r="H97" s="201"/>
      <c r="I97" s="202"/>
      <c r="J97" s="203">
        <f>J228</f>
        <v>0</v>
      </c>
      <c r="K97" s="204"/>
    </row>
    <row r="98" s="9" customFormat="1" ht="19.92" customHeight="1">
      <c r="B98" s="198"/>
      <c r="C98" s="199"/>
      <c r="D98" s="200" t="s">
        <v>2874</v>
      </c>
      <c r="E98" s="201"/>
      <c r="F98" s="201"/>
      <c r="G98" s="201"/>
      <c r="H98" s="201"/>
      <c r="I98" s="202"/>
      <c r="J98" s="203">
        <f>J232</f>
        <v>0</v>
      </c>
      <c r="K98" s="204"/>
    </row>
    <row r="99" s="9" customFormat="1" ht="14.88" customHeight="1">
      <c r="B99" s="198"/>
      <c r="C99" s="199"/>
      <c r="D99" s="200" t="s">
        <v>2875</v>
      </c>
      <c r="E99" s="201"/>
      <c r="F99" s="201"/>
      <c r="G99" s="201"/>
      <c r="H99" s="201"/>
      <c r="I99" s="202"/>
      <c r="J99" s="203">
        <f>J233</f>
        <v>0</v>
      </c>
      <c r="K99" s="204"/>
    </row>
    <row r="100" s="9" customFormat="1" ht="14.88" customHeight="1">
      <c r="B100" s="198"/>
      <c r="C100" s="199"/>
      <c r="D100" s="200" t="s">
        <v>2876</v>
      </c>
      <c r="E100" s="201"/>
      <c r="F100" s="201"/>
      <c r="G100" s="201"/>
      <c r="H100" s="201"/>
      <c r="I100" s="202"/>
      <c r="J100" s="203">
        <f>J236</f>
        <v>0</v>
      </c>
      <c r="K100" s="204"/>
    </row>
    <row r="101" s="9" customFormat="1" ht="14.88" customHeight="1">
      <c r="B101" s="198"/>
      <c r="C101" s="199"/>
      <c r="D101" s="200" t="s">
        <v>2877</v>
      </c>
      <c r="E101" s="201"/>
      <c r="F101" s="201"/>
      <c r="G101" s="201"/>
      <c r="H101" s="201"/>
      <c r="I101" s="202"/>
      <c r="J101" s="203">
        <f>J238</f>
        <v>0</v>
      </c>
      <c r="K101" s="204"/>
    </row>
    <row r="102" s="9" customFormat="1" ht="14.88" customHeight="1">
      <c r="B102" s="198"/>
      <c r="C102" s="199"/>
      <c r="D102" s="200" t="s">
        <v>2878</v>
      </c>
      <c r="E102" s="201"/>
      <c r="F102" s="201"/>
      <c r="G102" s="201"/>
      <c r="H102" s="201"/>
      <c r="I102" s="202"/>
      <c r="J102" s="203">
        <f>J240</f>
        <v>0</v>
      </c>
      <c r="K102" s="204"/>
    </row>
    <row r="103" s="9" customFormat="1" ht="19.92" customHeight="1">
      <c r="B103" s="198"/>
      <c r="C103" s="199"/>
      <c r="D103" s="200" t="s">
        <v>2128</v>
      </c>
      <c r="E103" s="201"/>
      <c r="F103" s="201"/>
      <c r="G103" s="201"/>
      <c r="H103" s="201"/>
      <c r="I103" s="202"/>
      <c r="J103" s="203">
        <f>J242</f>
        <v>0</v>
      </c>
      <c r="K103" s="204"/>
    </row>
    <row r="104" s="8" customFormat="1" ht="24.96" customHeight="1">
      <c r="B104" s="191"/>
      <c r="C104" s="192"/>
      <c r="D104" s="193" t="s">
        <v>2129</v>
      </c>
      <c r="E104" s="194"/>
      <c r="F104" s="194"/>
      <c r="G104" s="194"/>
      <c r="H104" s="194"/>
      <c r="I104" s="195"/>
      <c r="J104" s="196">
        <f>J244</f>
        <v>0</v>
      </c>
      <c r="K104" s="197"/>
    </row>
    <row r="105" s="9" customFormat="1" ht="19.92" customHeight="1">
      <c r="B105" s="198"/>
      <c r="C105" s="199"/>
      <c r="D105" s="200" t="s">
        <v>2131</v>
      </c>
      <c r="E105" s="201"/>
      <c r="F105" s="201"/>
      <c r="G105" s="201"/>
      <c r="H105" s="201"/>
      <c r="I105" s="202"/>
      <c r="J105" s="203">
        <f>J245</f>
        <v>0</v>
      </c>
      <c r="K105" s="204"/>
    </row>
    <row r="106" s="9" customFormat="1" ht="19.92" customHeight="1">
      <c r="B106" s="198"/>
      <c r="C106" s="199"/>
      <c r="D106" s="200" t="s">
        <v>2130</v>
      </c>
      <c r="E106" s="201"/>
      <c r="F106" s="201"/>
      <c r="G106" s="201"/>
      <c r="H106" s="201"/>
      <c r="I106" s="202"/>
      <c r="J106" s="203">
        <f>J247</f>
        <v>0</v>
      </c>
      <c r="K106" s="204"/>
    </row>
    <row r="107" s="1" customFormat="1" ht="21.84" customHeight="1">
      <c r="B107" s="47"/>
      <c r="C107" s="48"/>
      <c r="D107" s="48"/>
      <c r="E107" s="48"/>
      <c r="F107" s="48"/>
      <c r="G107" s="48"/>
      <c r="H107" s="48"/>
      <c r="I107" s="158"/>
      <c r="J107" s="48"/>
      <c r="K107" s="52"/>
    </row>
    <row r="108" s="1" customFormat="1" ht="6.96" customHeight="1">
      <c r="B108" s="68"/>
      <c r="C108" s="69"/>
      <c r="D108" s="69"/>
      <c r="E108" s="69"/>
      <c r="F108" s="69"/>
      <c r="G108" s="69"/>
      <c r="H108" s="69"/>
      <c r="I108" s="180"/>
      <c r="J108" s="69"/>
      <c r="K108" s="70"/>
    </row>
    <row r="112" s="1" customFormat="1" ht="6.96" customHeight="1">
      <c r="B112" s="71"/>
      <c r="C112" s="72"/>
      <c r="D112" s="72"/>
      <c r="E112" s="72"/>
      <c r="F112" s="72"/>
      <c r="G112" s="72"/>
      <c r="H112" s="72"/>
      <c r="I112" s="183"/>
      <c r="J112" s="72"/>
      <c r="K112" s="72"/>
      <c r="L112" s="73"/>
    </row>
    <row r="113" s="1" customFormat="1" ht="36.96" customHeight="1">
      <c r="B113" s="47"/>
      <c r="C113" s="74" t="s">
        <v>193</v>
      </c>
      <c r="D113" s="75"/>
      <c r="E113" s="75"/>
      <c r="F113" s="75"/>
      <c r="G113" s="75"/>
      <c r="H113" s="75"/>
      <c r="I113" s="205"/>
      <c r="J113" s="75"/>
      <c r="K113" s="75"/>
      <c r="L113" s="73"/>
    </row>
    <row r="114" s="1" customFormat="1" ht="6.96" customHeight="1">
      <c r="B114" s="47"/>
      <c r="C114" s="75"/>
      <c r="D114" s="75"/>
      <c r="E114" s="75"/>
      <c r="F114" s="75"/>
      <c r="G114" s="75"/>
      <c r="H114" s="75"/>
      <c r="I114" s="205"/>
      <c r="J114" s="75"/>
      <c r="K114" s="75"/>
      <c r="L114" s="73"/>
    </row>
    <row r="115" s="1" customFormat="1" ht="14.4" customHeight="1">
      <c r="B115" s="47"/>
      <c r="C115" s="77" t="s">
        <v>18</v>
      </c>
      <c r="D115" s="75"/>
      <c r="E115" s="75"/>
      <c r="F115" s="75"/>
      <c r="G115" s="75"/>
      <c r="H115" s="75"/>
      <c r="I115" s="205"/>
      <c r="J115" s="75"/>
      <c r="K115" s="75"/>
      <c r="L115" s="73"/>
    </row>
    <row r="116" s="1" customFormat="1" ht="16.5" customHeight="1">
      <c r="B116" s="47"/>
      <c r="C116" s="75"/>
      <c r="D116" s="75"/>
      <c r="E116" s="206" t="str">
        <f>E7</f>
        <v>Stavební úpravy Hasičské zbrojnice č.p. 592, Polanka nad Odrou</v>
      </c>
      <c r="F116" s="77"/>
      <c r="G116" s="77"/>
      <c r="H116" s="77"/>
      <c r="I116" s="205"/>
      <c r="J116" s="75"/>
      <c r="K116" s="75"/>
      <c r="L116" s="73"/>
    </row>
    <row r="117">
      <c r="B117" s="29"/>
      <c r="C117" s="77" t="s">
        <v>152</v>
      </c>
      <c r="D117" s="207"/>
      <c r="E117" s="207"/>
      <c r="F117" s="207"/>
      <c r="G117" s="207"/>
      <c r="H117" s="207"/>
      <c r="I117" s="150"/>
      <c r="J117" s="207"/>
      <c r="K117" s="207"/>
      <c r="L117" s="208"/>
    </row>
    <row r="118" s="1" customFormat="1" ht="16.5" customHeight="1">
      <c r="B118" s="47"/>
      <c r="C118" s="75"/>
      <c r="D118" s="75"/>
      <c r="E118" s="206" t="s">
        <v>2629</v>
      </c>
      <c r="F118" s="75"/>
      <c r="G118" s="75"/>
      <c r="H118" s="75"/>
      <c r="I118" s="205"/>
      <c r="J118" s="75"/>
      <c r="K118" s="75"/>
      <c r="L118" s="73"/>
    </row>
    <row r="119" s="1" customFormat="1" ht="14.4" customHeight="1">
      <c r="B119" s="47"/>
      <c r="C119" s="77" t="s">
        <v>154</v>
      </c>
      <c r="D119" s="75"/>
      <c r="E119" s="75"/>
      <c r="F119" s="75"/>
      <c r="G119" s="75"/>
      <c r="H119" s="75"/>
      <c r="I119" s="205"/>
      <c r="J119" s="75"/>
      <c r="K119" s="75"/>
      <c r="L119" s="73"/>
    </row>
    <row r="120" s="1" customFormat="1" ht="17.25" customHeight="1">
      <c r="B120" s="47"/>
      <c r="C120" s="75"/>
      <c r="D120" s="75"/>
      <c r="E120" s="83" t="str">
        <f>E11</f>
        <v xml:space="preserve">B.9 - ELEKTRO - BYT </v>
      </c>
      <c r="F120" s="75"/>
      <c r="G120" s="75"/>
      <c r="H120" s="75"/>
      <c r="I120" s="205"/>
      <c r="J120" s="75"/>
      <c r="K120" s="75"/>
      <c r="L120" s="73"/>
    </row>
    <row r="121" s="1" customFormat="1" ht="6.96" customHeight="1">
      <c r="B121" s="47"/>
      <c r="C121" s="75"/>
      <c r="D121" s="75"/>
      <c r="E121" s="75"/>
      <c r="F121" s="75"/>
      <c r="G121" s="75"/>
      <c r="H121" s="75"/>
      <c r="I121" s="205"/>
      <c r="J121" s="75"/>
      <c r="K121" s="75"/>
      <c r="L121" s="73"/>
    </row>
    <row r="122" s="1" customFormat="1" ht="18" customHeight="1">
      <c r="B122" s="47"/>
      <c r="C122" s="77" t="s">
        <v>23</v>
      </c>
      <c r="D122" s="75"/>
      <c r="E122" s="75"/>
      <c r="F122" s="209" t="str">
        <f>F14</f>
        <v xml:space="preserve"> </v>
      </c>
      <c r="G122" s="75"/>
      <c r="H122" s="75"/>
      <c r="I122" s="210" t="s">
        <v>25</v>
      </c>
      <c r="J122" s="86" t="str">
        <f>IF(J14="","",J14)</f>
        <v>24. 10. 2017</v>
      </c>
      <c r="K122" s="75"/>
      <c r="L122" s="73"/>
    </row>
    <row r="123" s="1" customFormat="1" ht="6.96" customHeight="1">
      <c r="B123" s="47"/>
      <c r="C123" s="75"/>
      <c r="D123" s="75"/>
      <c r="E123" s="75"/>
      <c r="F123" s="75"/>
      <c r="G123" s="75"/>
      <c r="H123" s="75"/>
      <c r="I123" s="205"/>
      <c r="J123" s="75"/>
      <c r="K123" s="75"/>
      <c r="L123" s="73"/>
    </row>
    <row r="124" s="1" customFormat="1">
      <c r="B124" s="47"/>
      <c r="C124" s="77" t="s">
        <v>27</v>
      </c>
      <c r="D124" s="75"/>
      <c r="E124" s="75"/>
      <c r="F124" s="209" t="str">
        <f>E17</f>
        <v>SMO MěOb Polanka nad Odrou</v>
      </c>
      <c r="G124" s="75"/>
      <c r="H124" s="75"/>
      <c r="I124" s="210" t="s">
        <v>33</v>
      </c>
      <c r="J124" s="209" t="str">
        <f>E23</f>
        <v>SPAN s.r.o.</v>
      </c>
      <c r="K124" s="75"/>
      <c r="L124" s="73"/>
    </row>
    <row r="125" s="1" customFormat="1" ht="14.4" customHeight="1">
      <c r="B125" s="47"/>
      <c r="C125" s="77" t="s">
        <v>31</v>
      </c>
      <c r="D125" s="75"/>
      <c r="E125" s="75"/>
      <c r="F125" s="209" t="str">
        <f>IF(E20="","",E20)</f>
        <v/>
      </c>
      <c r="G125" s="75"/>
      <c r="H125" s="75"/>
      <c r="I125" s="205"/>
      <c r="J125" s="75"/>
      <c r="K125" s="75"/>
      <c r="L125" s="73"/>
    </row>
    <row r="126" s="1" customFormat="1" ht="10.32" customHeight="1">
      <c r="B126" s="47"/>
      <c r="C126" s="75"/>
      <c r="D126" s="75"/>
      <c r="E126" s="75"/>
      <c r="F126" s="75"/>
      <c r="G126" s="75"/>
      <c r="H126" s="75"/>
      <c r="I126" s="205"/>
      <c r="J126" s="75"/>
      <c r="K126" s="75"/>
      <c r="L126" s="73"/>
    </row>
    <row r="127" s="10" customFormat="1" ht="29.28" customHeight="1">
      <c r="B127" s="211"/>
      <c r="C127" s="212" t="s">
        <v>194</v>
      </c>
      <c r="D127" s="213" t="s">
        <v>57</v>
      </c>
      <c r="E127" s="213" t="s">
        <v>53</v>
      </c>
      <c r="F127" s="213" t="s">
        <v>195</v>
      </c>
      <c r="G127" s="213" t="s">
        <v>196</v>
      </c>
      <c r="H127" s="213" t="s">
        <v>197</v>
      </c>
      <c r="I127" s="214" t="s">
        <v>198</v>
      </c>
      <c r="J127" s="213" t="s">
        <v>158</v>
      </c>
      <c r="K127" s="215" t="s">
        <v>199</v>
      </c>
      <c r="L127" s="216"/>
      <c r="M127" s="103" t="s">
        <v>200</v>
      </c>
      <c r="N127" s="104" t="s">
        <v>42</v>
      </c>
      <c r="O127" s="104" t="s">
        <v>201</v>
      </c>
      <c r="P127" s="104" t="s">
        <v>202</v>
      </c>
      <c r="Q127" s="104" t="s">
        <v>203</v>
      </c>
      <c r="R127" s="104" t="s">
        <v>204</v>
      </c>
      <c r="S127" s="104" t="s">
        <v>205</v>
      </c>
      <c r="T127" s="105" t="s">
        <v>206</v>
      </c>
    </row>
    <row r="128" s="1" customFormat="1" ht="29.28" customHeight="1">
      <c r="B128" s="47"/>
      <c r="C128" s="109" t="s">
        <v>159</v>
      </c>
      <c r="D128" s="75"/>
      <c r="E128" s="75"/>
      <c r="F128" s="75"/>
      <c r="G128" s="75"/>
      <c r="H128" s="75"/>
      <c r="I128" s="205"/>
      <c r="J128" s="217">
        <f>BK128</f>
        <v>0</v>
      </c>
      <c r="K128" s="75"/>
      <c r="L128" s="73"/>
      <c r="M128" s="106"/>
      <c r="N128" s="107"/>
      <c r="O128" s="107"/>
      <c r="P128" s="218">
        <f>P129+P244</f>
        <v>0</v>
      </c>
      <c r="Q128" s="107"/>
      <c r="R128" s="218">
        <f>R129+R244</f>
        <v>0</v>
      </c>
      <c r="S128" s="107"/>
      <c r="T128" s="219">
        <f>T129+T244</f>
        <v>0</v>
      </c>
      <c r="AT128" s="25" t="s">
        <v>71</v>
      </c>
      <c r="AU128" s="25" t="s">
        <v>160</v>
      </c>
      <c r="BK128" s="220">
        <f>BK129+BK244</f>
        <v>0</v>
      </c>
    </row>
    <row r="129" s="11" customFormat="1" ht="37.44" customHeight="1">
      <c r="B129" s="221"/>
      <c r="C129" s="222"/>
      <c r="D129" s="223" t="s">
        <v>71</v>
      </c>
      <c r="E129" s="224" t="s">
        <v>2132</v>
      </c>
      <c r="F129" s="224" t="s">
        <v>2133</v>
      </c>
      <c r="G129" s="222"/>
      <c r="H129" s="222"/>
      <c r="I129" s="225"/>
      <c r="J129" s="226">
        <f>BK129</f>
        <v>0</v>
      </c>
      <c r="K129" s="222"/>
      <c r="L129" s="227"/>
      <c r="M129" s="228"/>
      <c r="N129" s="229"/>
      <c r="O129" s="229"/>
      <c r="P129" s="230">
        <f>P130+P204+P232+P242</f>
        <v>0</v>
      </c>
      <c r="Q129" s="229"/>
      <c r="R129" s="230">
        <f>R130+R204+R232+R242</f>
        <v>0</v>
      </c>
      <c r="S129" s="229"/>
      <c r="T129" s="231">
        <f>T130+T204+T232+T242</f>
        <v>0</v>
      </c>
      <c r="AR129" s="232" t="s">
        <v>79</v>
      </c>
      <c r="AT129" s="233" t="s">
        <v>71</v>
      </c>
      <c r="AU129" s="233" t="s">
        <v>72</v>
      </c>
      <c r="AY129" s="232" t="s">
        <v>209</v>
      </c>
      <c r="BK129" s="234">
        <f>BK130+BK204+BK232+BK242</f>
        <v>0</v>
      </c>
    </row>
    <row r="130" s="11" customFormat="1" ht="19.92" customHeight="1">
      <c r="B130" s="221"/>
      <c r="C130" s="222"/>
      <c r="D130" s="223" t="s">
        <v>71</v>
      </c>
      <c r="E130" s="235" t="s">
        <v>2134</v>
      </c>
      <c r="F130" s="235" t="s">
        <v>2135</v>
      </c>
      <c r="G130" s="222"/>
      <c r="H130" s="222"/>
      <c r="I130" s="225"/>
      <c r="J130" s="236">
        <f>BK130</f>
        <v>0</v>
      </c>
      <c r="K130" s="222"/>
      <c r="L130" s="227"/>
      <c r="M130" s="228"/>
      <c r="N130" s="229"/>
      <c r="O130" s="229"/>
      <c r="P130" s="230">
        <f>P131+P134+P139+P143+P145+P151+P153+P156+P160+P162+P164+P167+P169+P172+P174+P177+P180+P185+P190+P196+P198+P200+P202</f>
        <v>0</v>
      </c>
      <c r="Q130" s="229"/>
      <c r="R130" s="230">
        <f>R131+R134+R139+R143+R145+R151+R153+R156+R160+R162+R164+R167+R169+R172+R174+R177+R180+R185+R190+R196+R198+R200+R202</f>
        <v>0</v>
      </c>
      <c r="S130" s="229"/>
      <c r="T130" s="231">
        <f>T131+T134+T139+T143+T145+T151+T153+T156+T160+T162+T164+T167+T169+T172+T174+T177+T180+T185+T190+T196+T198+T200+T202</f>
        <v>0</v>
      </c>
      <c r="AR130" s="232" t="s">
        <v>79</v>
      </c>
      <c r="AT130" s="233" t="s">
        <v>71</v>
      </c>
      <c r="AU130" s="233" t="s">
        <v>79</v>
      </c>
      <c r="AY130" s="232" t="s">
        <v>209</v>
      </c>
      <c r="BK130" s="234">
        <f>BK131+BK134+BK139+BK143+BK145+BK151+BK153+BK156+BK160+BK162+BK164+BK167+BK169+BK172+BK174+BK177+BK180+BK185+BK190+BK196+BK198+BK200+BK202</f>
        <v>0</v>
      </c>
    </row>
    <row r="131" s="11" customFormat="1" ht="14.88" customHeight="1">
      <c r="B131" s="221"/>
      <c r="C131" s="222"/>
      <c r="D131" s="223" t="s">
        <v>71</v>
      </c>
      <c r="E131" s="235" t="s">
        <v>2136</v>
      </c>
      <c r="F131" s="235" t="s">
        <v>2145</v>
      </c>
      <c r="G131" s="222"/>
      <c r="H131" s="222"/>
      <c r="I131" s="225"/>
      <c r="J131" s="236">
        <f>BK131</f>
        <v>0</v>
      </c>
      <c r="K131" s="222"/>
      <c r="L131" s="227"/>
      <c r="M131" s="228"/>
      <c r="N131" s="229"/>
      <c r="O131" s="229"/>
      <c r="P131" s="230">
        <f>SUM(P132:P133)</f>
        <v>0</v>
      </c>
      <c r="Q131" s="229"/>
      <c r="R131" s="230">
        <f>SUM(R132:R133)</f>
        <v>0</v>
      </c>
      <c r="S131" s="229"/>
      <c r="T131" s="231">
        <f>SUM(T132:T133)</f>
        <v>0</v>
      </c>
      <c r="AR131" s="232" t="s">
        <v>79</v>
      </c>
      <c r="AT131" s="233" t="s">
        <v>71</v>
      </c>
      <c r="AU131" s="233" t="s">
        <v>81</v>
      </c>
      <c r="AY131" s="232" t="s">
        <v>209</v>
      </c>
      <c r="BK131" s="234">
        <f>SUM(BK132:BK133)</f>
        <v>0</v>
      </c>
    </row>
    <row r="132" s="1" customFormat="1" ht="16.5" customHeight="1">
      <c r="B132" s="47"/>
      <c r="C132" s="237" t="s">
        <v>79</v>
      </c>
      <c r="D132" s="237" t="s">
        <v>211</v>
      </c>
      <c r="E132" s="238" t="s">
        <v>2146</v>
      </c>
      <c r="F132" s="239" t="s">
        <v>2147</v>
      </c>
      <c r="G132" s="240" t="s">
        <v>1150</v>
      </c>
      <c r="H132" s="241">
        <v>65</v>
      </c>
      <c r="I132" s="242"/>
      <c r="J132" s="243">
        <f>ROUND(I132*H132,2)</f>
        <v>0</v>
      </c>
      <c r="K132" s="239" t="s">
        <v>21</v>
      </c>
      <c r="L132" s="73"/>
      <c r="M132" s="244" t="s">
        <v>21</v>
      </c>
      <c r="N132" s="245" t="s">
        <v>43</v>
      </c>
      <c r="O132" s="48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5" t="s">
        <v>216</v>
      </c>
      <c r="AT132" s="25" t="s">
        <v>211</v>
      </c>
      <c r="AU132" s="25" t="s">
        <v>101</v>
      </c>
      <c r="AY132" s="25" t="s">
        <v>209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79</v>
      </c>
      <c r="BK132" s="248">
        <f>ROUND(I132*H132,2)</f>
        <v>0</v>
      </c>
      <c r="BL132" s="25" t="s">
        <v>216</v>
      </c>
      <c r="BM132" s="25" t="s">
        <v>81</v>
      </c>
    </row>
    <row r="133" s="1" customFormat="1" ht="16.5" customHeight="1">
      <c r="B133" s="47"/>
      <c r="C133" s="237" t="s">
        <v>81</v>
      </c>
      <c r="D133" s="237" t="s">
        <v>211</v>
      </c>
      <c r="E133" s="238" t="s">
        <v>2148</v>
      </c>
      <c r="F133" s="239" t="s">
        <v>2149</v>
      </c>
      <c r="G133" s="240" t="s">
        <v>1150</v>
      </c>
      <c r="H133" s="241">
        <v>52</v>
      </c>
      <c r="I133" s="242"/>
      <c r="J133" s="243">
        <f>ROUND(I133*H133,2)</f>
        <v>0</v>
      </c>
      <c r="K133" s="239" t="s">
        <v>21</v>
      </c>
      <c r="L133" s="73"/>
      <c r="M133" s="244" t="s">
        <v>21</v>
      </c>
      <c r="N133" s="245" t="s">
        <v>43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216</v>
      </c>
      <c r="AT133" s="25" t="s">
        <v>211</v>
      </c>
      <c r="AU133" s="25" t="s">
        <v>101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216</v>
      </c>
      <c r="BM133" s="25" t="s">
        <v>216</v>
      </c>
    </row>
    <row r="134" s="11" customFormat="1" ht="22.32" customHeight="1">
      <c r="B134" s="221"/>
      <c r="C134" s="222"/>
      <c r="D134" s="223" t="s">
        <v>71</v>
      </c>
      <c r="E134" s="235" t="s">
        <v>2140</v>
      </c>
      <c r="F134" s="235" t="s">
        <v>2151</v>
      </c>
      <c r="G134" s="222"/>
      <c r="H134" s="222"/>
      <c r="I134" s="225"/>
      <c r="J134" s="236">
        <f>BK134</f>
        <v>0</v>
      </c>
      <c r="K134" s="222"/>
      <c r="L134" s="227"/>
      <c r="M134" s="228"/>
      <c r="N134" s="229"/>
      <c r="O134" s="229"/>
      <c r="P134" s="230">
        <f>SUM(P135:P138)</f>
        <v>0</v>
      </c>
      <c r="Q134" s="229"/>
      <c r="R134" s="230">
        <f>SUM(R135:R138)</f>
        <v>0</v>
      </c>
      <c r="S134" s="229"/>
      <c r="T134" s="231">
        <f>SUM(T135:T138)</f>
        <v>0</v>
      </c>
      <c r="AR134" s="232" t="s">
        <v>79</v>
      </c>
      <c r="AT134" s="233" t="s">
        <v>71</v>
      </c>
      <c r="AU134" s="233" t="s">
        <v>81</v>
      </c>
      <c r="AY134" s="232" t="s">
        <v>209</v>
      </c>
      <c r="BK134" s="234">
        <f>SUM(BK135:BK138)</f>
        <v>0</v>
      </c>
    </row>
    <row r="135" s="1" customFormat="1" ht="25.5" customHeight="1">
      <c r="B135" s="47"/>
      <c r="C135" s="237" t="s">
        <v>101</v>
      </c>
      <c r="D135" s="237" t="s">
        <v>211</v>
      </c>
      <c r="E135" s="238" t="s">
        <v>2152</v>
      </c>
      <c r="F135" s="239" t="s">
        <v>2153</v>
      </c>
      <c r="G135" s="240" t="s">
        <v>1150</v>
      </c>
      <c r="H135" s="241">
        <v>7</v>
      </c>
      <c r="I135" s="242"/>
      <c r="J135" s="243">
        <f>ROUND(I135*H135,2)</f>
        <v>0</v>
      </c>
      <c r="K135" s="239" t="s">
        <v>21</v>
      </c>
      <c r="L135" s="73"/>
      <c r="M135" s="244" t="s">
        <v>21</v>
      </c>
      <c r="N135" s="245" t="s">
        <v>43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216</v>
      </c>
      <c r="AT135" s="25" t="s">
        <v>211</v>
      </c>
      <c r="AU135" s="25" t="s">
        <v>101</v>
      </c>
      <c r="AY135" s="25" t="s">
        <v>209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79</v>
      </c>
      <c r="BK135" s="248">
        <f>ROUND(I135*H135,2)</f>
        <v>0</v>
      </c>
      <c r="BL135" s="25" t="s">
        <v>216</v>
      </c>
      <c r="BM135" s="25" t="s">
        <v>239</v>
      </c>
    </row>
    <row r="136" s="1" customFormat="1" ht="25.5" customHeight="1">
      <c r="B136" s="47"/>
      <c r="C136" s="237" t="s">
        <v>216</v>
      </c>
      <c r="D136" s="237" t="s">
        <v>211</v>
      </c>
      <c r="E136" s="238" t="s">
        <v>2879</v>
      </c>
      <c r="F136" s="239" t="s">
        <v>2880</v>
      </c>
      <c r="G136" s="240" t="s">
        <v>1150</v>
      </c>
      <c r="H136" s="241">
        <v>2</v>
      </c>
      <c r="I136" s="242"/>
      <c r="J136" s="243">
        <f>ROUND(I136*H136,2)</f>
        <v>0</v>
      </c>
      <c r="K136" s="239" t="s">
        <v>21</v>
      </c>
      <c r="L136" s="73"/>
      <c r="M136" s="244" t="s">
        <v>21</v>
      </c>
      <c r="N136" s="245" t="s">
        <v>43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216</v>
      </c>
      <c r="AT136" s="25" t="s">
        <v>211</v>
      </c>
      <c r="AU136" s="25" t="s">
        <v>101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216</v>
      </c>
      <c r="BM136" s="25" t="s">
        <v>232</v>
      </c>
    </row>
    <row r="137" s="1" customFormat="1" ht="25.5" customHeight="1">
      <c r="B137" s="47"/>
      <c r="C137" s="237" t="s">
        <v>234</v>
      </c>
      <c r="D137" s="237" t="s">
        <v>211</v>
      </c>
      <c r="E137" s="238" t="s">
        <v>2156</v>
      </c>
      <c r="F137" s="239" t="s">
        <v>2157</v>
      </c>
      <c r="G137" s="240" t="s">
        <v>1150</v>
      </c>
      <c r="H137" s="241">
        <v>5</v>
      </c>
      <c r="I137" s="242"/>
      <c r="J137" s="243">
        <f>ROUND(I137*H137,2)</f>
        <v>0</v>
      </c>
      <c r="K137" s="239" t="s">
        <v>21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5" t="s">
        <v>216</v>
      </c>
      <c r="AT137" s="25" t="s">
        <v>211</v>
      </c>
      <c r="AU137" s="25" t="s">
        <v>101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216</v>
      </c>
      <c r="BM137" s="25" t="s">
        <v>237</v>
      </c>
    </row>
    <row r="138" s="1" customFormat="1" ht="25.5" customHeight="1">
      <c r="B138" s="47"/>
      <c r="C138" s="237" t="s">
        <v>239</v>
      </c>
      <c r="D138" s="237" t="s">
        <v>211</v>
      </c>
      <c r="E138" s="238" t="s">
        <v>2158</v>
      </c>
      <c r="F138" s="239" t="s">
        <v>2159</v>
      </c>
      <c r="G138" s="240" t="s">
        <v>1150</v>
      </c>
      <c r="H138" s="241">
        <v>1</v>
      </c>
      <c r="I138" s="242"/>
      <c r="J138" s="243">
        <f>ROUND(I138*H138,2)</f>
        <v>0</v>
      </c>
      <c r="K138" s="239" t="s">
        <v>21</v>
      </c>
      <c r="L138" s="73"/>
      <c r="M138" s="244" t="s">
        <v>21</v>
      </c>
      <c r="N138" s="245" t="s">
        <v>43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216</v>
      </c>
      <c r="AT138" s="25" t="s">
        <v>211</v>
      </c>
      <c r="AU138" s="25" t="s">
        <v>101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216</v>
      </c>
      <c r="BM138" s="25" t="s">
        <v>271</v>
      </c>
    </row>
    <row r="139" s="11" customFormat="1" ht="22.32" customHeight="1">
      <c r="B139" s="221"/>
      <c r="C139" s="222"/>
      <c r="D139" s="223" t="s">
        <v>71</v>
      </c>
      <c r="E139" s="235" t="s">
        <v>2144</v>
      </c>
      <c r="F139" s="235" t="s">
        <v>2167</v>
      </c>
      <c r="G139" s="222"/>
      <c r="H139" s="222"/>
      <c r="I139" s="225"/>
      <c r="J139" s="236">
        <f>BK139</f>
        <v>0</v>
      </c>
      <c r="K139" s="222"/>
      <c r="L139" s="227"/>
      <c r="M139" s="228"/>
      <c r="N139" s="229"/>
      <c r="O139" s="229"/>
      <c r="P139" s="230">
        <f>SUM(P140:P142)</f>
        <v>0</v>
      </c>
      <c r="Q139" s="229"/>
      <c r="R139" s="230">
        <f>SUM(R140:R142)</f>
        <v>0</v>
      </c>
      <c r="S139" s="229"/>
      <c r="T139" s="231">
        <f>SUM(T140:T142)</f>
        <v>0</v>
      </c>
      <c r="AR139" s="232" t="s">
        <v>79</v>
      </c>
      <c r="AT139" s="233" t="s">
        <v>71</v>
      </c>
      <c r="AU139" s="233" t="s">
        <v>81</v>
      </c>
      <c r="AY139" s="232" t="s">
        <v>209</v>
      </c>
      <c r="BK139" s="234">
        <f>SUM(BK140:BK142)</f>
        <v>0</v>
      </c>
    </row>
    <row r="140" s="1" customFormat="1" ht="25.5" customHeight="1">
      <c r="B140" s="47"/>
      <c r="C140" s="237" t="s">
        <v>245</v>
      </c>
      <c r="D140" s="237" t="s">
        <v>211</v>
      </c>
      <c r="E140" s="238" t="s">
        <v>2168</v>
      </c>
      <c r="F140" s="239" t="s">
        <v>2169</v>
      </c>
      <c r="G140" s="240" t="s">
        <v>1150</v>
      </c>
      <c r="H140" s="241">
        <v>4</v>
      </c>
      <c r="I140" s="242"/>
      <c r="J140" s="243">
        <f>ROUND(I140*H140,2)</f>
        <v>0</v>
      </c>
      <c r="K140" s="239" t="s">
        <v>21</v>
      </c>
      <c r="L140" s="73"/>
      <c r="M140" s="244" t="s">
        <v>21</v>
      </c>
      <c r="N140" s="245" t="s">
        <v>43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216</v>
      </c>
      <c r="AT140" s="25" t="s">
        <v>211</v>
      </c>
      <c r="AU140" s="25" t="s">
        <v>101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216</v>
      </c>
      <c r="BM140" s="25" t="s">
        <v>248</v>
      </c>
    </row>
    <row r="141" s="1" customFormat="1" ht="38.25" customHeight="1">
      <c r="B141" s="47"/>
      <c r="C141" s="237" t="s">
        <v>232</v>
      </c>
      <c r="D141" s="237" t="s">
        <v>211</v>
      </c>
      <c r="E141" s="238" t="s">
        <v>2170</v>
      </c>
      <c r="F141" s="239" t="s">
        <v>2171</v>
      </c>
      <c r="G141" s="240" t="s">
        <v>1150</v>
      </c>
      <c r="H141" s="241">
        <v>22</v>
      </c>
      <c r="I141" s="242"/>
      <c r="J141" s="243">
        <f>ROUND(I141*H141,2)</f>
        <v>0</v>
      </c>
      <c r="K141" s="239" t="s">
        <v>21</v>
      </c>
      <c r="L141" s="73"/>
      <c r="M141" s="244" t="s">
        <v>21</v>
      </c>
      <c r="N141" s="245" t="s">
        <v>43</v>
      </c>
      <c r="O141" s="48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5" t="s">
        <v>216</v>
      </c>
      <c r="AT141" s="25" t="s">
        <v>211</v>
      </c>
      <c r="AU141" s="25" t="s">
        <v>101</v>
      </c>
      <c r="AY141" s="25" t="s">
        <v>209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79</v>
      </c>
      <c r="BK141" s="248">
        <f>ROUND(I141*H141,2)</f>
        <v>0</v>
      </c>
      <c r="BL141" s="25" t="s">
        <v>216</v>
      </c>
      <c r="BM141" s="25" t="s">
        <v>287</v>
      </c>
    </row>
    <row r="142" s="1" customFormat="1" ht="38.25" customHeight="1">
      <c r="B142" s="47"/>
      <c r="C142" s="237" t="s">
        <v>254</v>
      </c>
      <c r="D142" s="237" t="s">
        <v>211</v>
      </c>
      <c r="E142" s="238" t="s">
        <v>2172</v>
      </c>
      <c r="F142" s="239" t="s">
        <v>2173</v>
      </c>
      <c r="G142" s="240" t="s">
        <v>1150</v>
      </c>
      <c r="H142" s="241">
        <v>1</v>
      </c>
      <c r="I142" s="242"/>
      <c r="J142" s="243">
        <f>ROUND(I142*H142,2)</f>
        <v>0</v>
      </c>
      <c r="K142" s="239" t="s">
        <v>21</v>
      </c>
      <c r="L142" s="73"/>
      <c r="M142" s="244" t="s">
        <v>21</v>
      </c>
      <c r="N142" s="245" t="s">
        <v>43</v>
      </c>
      <c r="O142" s="48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5" t="s">
        <v>216</v>
      </c>
      <c r="AT142" s="25" t="s">
        <v>211</v>
      </c>
      <c r="AU142" s="25" t="s">
        <v>101</v>
      </c>
      <c r="AY142" s="25" t="s">
        <v>209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5" t="s">
        <v>79</v>
      </c>
      <c r="BK142" s="248">
        <f>ROUND(I142*H142,2)</f>
        <v>0</v>
      </c>
      <c r="BL142" s="25" t="s">
        <v>216</v>
      </c>
      <c r="BM142" s="25" t="s">
        <v>296</v>
      </c>
    </row>
    <row r="143" s="11" customFormat="1" ht="22.32" customHeight="1">
      <c r="B143" s="221"/>
      <c r="C143" s="222"/>
      <c r="D143" s="223" t="s">
        <v>71</v>
      </c>
      <c r="E143" s="235" t="s">
        <v>2150</v>
      </c>
      <c r="F143" s="235" t="s">
        <v>2881</v>
      </c>
      <c r="G143" s="222"/>
      <c r="H143" s="222"/>
      <c r="I143" s="225"/>
      <c r="J143" s="236">
        <f>BK143</f>
        <v>0</v>
      </c>
      <c r="K143" s="222"/>
      <c r="L143" s="227"/>
      <c r="M143" s="228"/>
      <c r="N143" s="229"/>
      <c r="O143" s="229"/>
      <c r="P143" s="230">
        <f>P144</f>
        <v>0</v>
      </c>
      <c r="Q143" s="229"/>
      <c r="R143" s="230">
        <f>R144</f>
        <v>0</v>
      </c>
      <c r="S143" s="229"/>
      <c r="T143" s="231">
        <f>T144</f>
        <v>0</v>
      </c>
      <c r="AR143" s="232" t="s">
        <v>79</v>
      </c>
      <c r="AT143" s="233" t="s">
        <v>71</v>
      </c>
      <c r="AU143" s="233" t="s">
        <v>81</v>
      </c>
      <c r="AY143" s="232" t="s">
        <v>209</v>
      </c>
      <c r="BK143" s="234">
        <f>BK144</f>
        <v>0</v>
      </c>
    </row>
    <row r="144" s="1" customFormat="1" ht="25.5" customHeight="1">
      <c r="B144" s="47"/>
      <c r="C144" s="237" t="s">
        <v>237</v>
      </c>
      <c r="D144" s="237" t="s">
        <v>211</v>
      </c>
      <c r="E144" s="238" t="s">
        <v>2882</v>
      </c>
      <c r="F144" s="239" t="s">
        <v>2883</v>
      </c>
      <c r="G144" s="240" t="s">
        <v>1150</v>
      </c>
      <c r="H144" s="241">
        <v>1</v>
      </c>
      <c r="I144" s="242"/>
      <c r="J144" s="243">
        <f>ROUND(I144*H144,2)</f>
        <v>0</v>
      </c>
      <c r="K144" s="239" t="s">
        <v>21</v>
      </c>
      <c r="L144" s="73"/>
      <c r="M144" s="244" t="s">
        <v>21</v>
      </c>
      <c r="N144" s="245" t="s">
        <v>43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216</v>
      </c>
      <c r="AT144" s="25" t="s">
        <v>211</v>
      </c>
      <c r="AU144" s="25" t="s">
        <v>101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216</v>
      </c>
      <c r="BM144" s="25" t="s">
        <v>307</v>
      </c>
    </row>
    <row r="145" s="11" customFormat="1" ht="22.32" customHeight="1">
      <c r="B145" s="221"/>
      <c r="C145" s="222"/>
      <c r="D145" s="223" t="s">
        <v>71</v>
      </c>
      <c r="E145" s="235" t="s">
        <v>2160</v>
      </c>
      <c r="F145" s="235" t="s">
        <v>2183</v>
      </c>
      <c r="G145" s="222"/>
      <c r="H145" s="222"/>
      <c r="I145" s="225"/>
      <c r="J145" s="236">
        <f>BK145</f>
        <v>0</v>
      </c>
      <c r="K145" s="222"/>
      <c r="L145" s="227"/>
      <c r="M145" s="228"/>
      <c r="N145" s="229"/>
      <c r="O145" s="229"/>
      <c r="P145" s="230">
        <f>SUM(P146:P150)</f>
        <v>0</v>
      </c>
      <c r="Q145" s="229"/>
      <c r="R145" s="230">
        <f>SUM(R146:R150)</f>
        <v>0</v>
      </c>
      <c r="S145" s="229"/>
      <c r="T145" s="231">
        <f>SUM(T146:T150)</f>
        <v>0</v>
      </c>
      <c r="AR145" s="232" t="s">
        <v>79</v>
      </c>
      <c r="AT145" s="233" t="s">
        <v>71</v>
      </c>
      <c r="AU145" s="233" t="s">
        <v>81</v>
      </c>
      <c r="AY145" s="232" t="s">
        <v>209</v>
      </c>
      <c r="BK145" s="234">
        <f>SUM(BK146:BK150)</f>
        <v>0</v>
      </c>
    </row>
    <row r="146" s="1" customFormat="1" ht="16.5" customHeight="1">
      <c r="B146" s="47"/>
      <c r="C146" s="237" t="s">
        <v>265</v>
      </c>
      <c r="D146" s="237" t="s">
        <v>211</v>
      </c>
      <c r="E146" s="238" t="s">
        <v>2184</v>
      </c>
      <c r="F146" s="239" t="s">
        <v>2185</v>
      </c>
      <c r="G146" s="240" t="s">
        <v>390</v>
      </c>
      <c r="H146" s="241">
        <v>285</v>
      </c>
      <c r="I146" s="242"/>
      <c r="J146" s="243">
        <f>ROUND(I146*H146,2)</f>
        <v>0</v>
      </c>
      <c r="K146" s="239" t="s">
        <v>21</v>
      </c>
      <c r="L146" s="73"/>
      <c r="M146" s="244" t="s">
        <v>21</v>
      </c>
      <c r="N146" s="245" t="s">
        <v>43</v>
      </c>
      <c r="O146" s="48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5" t="s">
        <v>216</v>
      </c>
      <c r="AT146" s="25" t="s">
        <v>211</v>
      </c>
      <c r="AU146" s="25" t="s">
        <v>101</v>
      </c>
      <c r="AY146" s="25" t="s">
        <v>209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79</v>
      </c>
      <c r="BK146" s="248">
        <f>ROUND(I146*H146,2)</f>
        <v>0</v>
      </c>
      <c r="BL146" s="25" t="s">
        <v>216</v>
      </c>
      <c r="BM146" s="25" t="s">
        <v>319</v>
      </c>
    </row>
    <row r="147" s="1" customFormat="1" ht="16.5" customHeight="1">
      <c r="B147" s="47"/>
      <c r="C147" s="237" t="s">
        <v>271</v>
      </c>
      <c r="D147" s="237" t="s">
        <v>211</v>
      </c>
      <c r="E147" s="238" t="s">
        <v>2186</v>
      </c>
      <c r="F147" s="239" t="s">
        <v>2187</v>
      </c>
      <c r="G147" s="240" t="s">
        <v>390</v>
      </c>
      <c r="H147" s="241">
        <v>100</v>
      </c>
      <c r="I147" s="242"/>
      <c r="J147" s="243">
        <f>ROUND(I147*H147,2)</f>
        <v>0</v>
      </c>
      <c r="K147" s="239" t="s">
        <v>21</v>
      </c>
      <c r="L147" s="73"/>
      <c r="M147" s="244" t="s">
        <v>21</v>
      </c>
      <c r="N147" s="245" t="s">
        <v>43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216</v>
      </c>
      <c r="AT147" s="25" t="s">
        <v>211</v>
      </c>
      <c r="AU147" s="25" t="s">
        <v>101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216</v>
      </c>
      <c r="BM147" s="25" t="s">
        <v>329</v>
      </c>
    </row>
    <row r="148" s="1" customFormat="1" ht="16.5" customHeight="1">
      <c r="B148" s="47"/>
      <c r="C148" s="237" t="s">
        <v>275</v>
      </c>
      <c r="D148" s="237" t="s">
        <v>211</v>
      </c>
      <c r="E148" s="238" t="s">
        <v>2884</v>
      </c>
      <c r="F148" s="239" t="s">
        <v>2885</v>
      </c>
      <c r="G148" s="240" t="s">
        <v>390</v>
      </c>
      <c r="H148" s="241">
        <v>15</v>
      </c>
      <c r="I148" s="242"/>
      <c r="J148" s="243">
        <f>ROUND(I148*H148,2)</f>
        <v>0</v>
      </c>
      <c r="K148" s="239" t="s">
        <v>21</v>
      </c>
      <c r="L148" s="73"/>
      <c r="M148" s="244" t="s">
        <v>21</v>
      </c>
      <c r="N148" s="245" t="s">
        <v>43</v>
      </c>
      <c r="O148" s="48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5" t="s">
        <v>216</v>
      </c>
      <c r="AT148" s="25" t="s">
        <v>211</v>
      </c>
      <c r="AU148" s="25" t="s">
        <v>101</v>
      </c>
      <c r="AY148" s="25" t="s">
        <v>209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79</v>
      </c>
      <c r="BK148" s="248">
        <f>ROUND(I148*H148,2)</f>
        <v>0</v>
      </c>
      <c r="BL148" s="25" t="s">
        <v>216</v>
      </c>
      <c r="BM148" s="25" t="s">
        <v>340</v>
      </c>
    </row>
    <row r="149" s="1" customFormat="1" ht="16.5" customHeight="1">
      <c r="B149" s="47"/>
      <c r="C149" s="237" t="s">
        <v>248</v>
      </c>
      <c r="D149" s="237" t="s">
        <v>211</v>
      </c>
      <c r="E149" s="238" t="s">
        <v>2188</v>
      </c>
      <c r="F149" s="239" t="s">
        <v>2189</v>
      </c>
      <c r="G149" s="240" t="s">
        <v>390</v>
      </c>
      <c r="H149" s="241">
        <v>450</v>
      </c>
      <c r="I149" s="242"/>
      <c r="J149" s="243">
        <f>ROUND(I149*H149,2)</f>
        <v>0</v>
      </c>
      <c r="K149" s="239" t="s">
        <v>21</v>
      </c>
      <c r="L149" s="73"/>
      <c r="M149" s="244" t="s">
        <v>21</v>
      </c>
      <c r="N149" s="245" t="s">
        <v>43</v>
      </c>
      <c r="O149" s="48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5" t="s">
        <v>216</v>
      </c>
      <c r="AT149" s="25" t="s">
        <v>211</v>
      </c>
      <c r="AU149" s="25" t="s">
        <v>101</v>
      </c>
      <c r="AY149" s="25" t="s">
        <v>209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79</v>
      </c>
      <c r="BK149" s="248">
        <f>ROUND(I149*H149,2)</f>
        <v>0</v>
      </c>
      <c r="BL149" s="25" t="s">
        <v>216</v>
      </c>
      <c r="BM149" s="25" t="s">
        <v>351</v>
      </c>
    </row>
    <row r="150" s="1" customFormat="1" ht="16.5" customHeight="1">
      <c r="B150" s="47"/>
      <c r="C150" s="237" t="s">
        <v>10</v>
      </c>
      <c r="D150" s="237" t="s">
        <v>211</v>
      </c>
      <c r="E150" s="238" t="s">
        <v>2192</v>
      </c>
      <c r="F150" s="239" t="s">
        <v>2193</v>
      </c>
      <c r="G150" s="240" t="s">
        <v>390</v>
      </c>
      <c r="H150" s="241">
        <v>45</v>
      </c>
      <c r="I150" s="242"/>
      <c r="J150" s="243">
        <f>ROUND(I150*H150,2)</f>
        <v>0</v>
      </c>
      <c r="K150" s="239" t="s">
        <v>21</v>
      </c>
      <c r="L150" s="73"/>
      <c r="M150" s="244" t="s">
        <v>21</v>
      </c>
      <c r="N150" s="245" t="s">
        <v>43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216</v>
      </c>
      <c r="AT150" s="25" t="s">
        <v>211</v>
      </c>
      <c r="AU150" s="25" t="s">
        <v>101</v>
      </c>
      <c r="AY150" s="25" t="s">
        <v>209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79</v>
      </c>
      <c r="BK150" s="248">
        <f>ROUND(I150*H150,2)</f>
        <v>0</v>
      </c>
      <c r="BL150" s="25" t="s">
        <v>216</v>
      </c>
      <c r="BM150" s="25" t="s">
        <v>361</v>
      </c>
    </row>
    <row r="151" s="11" customFormat="1" ht="22.32" customHeight="1">
      <c r="B151" s="221"/>
      <c r="C151" s="222"/>
      <c r="D151" s="223" t="s">
        <v>71</v>
      </c>
      <c r="E151" s="235" t="s">
        <v>2160</v>
      </c>
      <c r="F151" s="235" t="s">
        <v>2183</v>
      </c>
      <c r="G151" s="222"/>
      <c r="H151" s="222"/>
      <c r="I151" s="225"/>
      <c r="J151" s="236">
        <f>BK151</f>
        <v>0</v>
      </c>
      <c r="K151" s="222"/>
      <c r="L151" s="227"/>
      <c r="M151" s="228"/>
      <c r="N151" s="229"/>
      <c r="O151" s="229"/>
      <c r="P151" s="230">
        <f>P152</f>
        <v>0</v>
      </c>
      <c r="Q151" s="229"/>
      <c r="R151" s="230">
        <f>R152</f>
        <v>0</v>
      </c>
      <c r="S151" s="229"/>
      <c r="T151" s="231">
        <f>T152</f>
        <v>0</v>
      </c>
      <c r="AR151" s="232" t="s">
        <v>79</v>
      </c>
      <c r="AT151" s="233" t="s">
        <v>71</v>
      </c>
      <c r="AU151" s="233" t="s">
        <v>81</v>
      </c>
      <c r="AY151" s="232" t="s">
        <v>209</v>
      </c>
      <c r="BK151" s="234">
        <f>BK152</f>
        <v>0</v>
      </c>
    </row>
    <row r="152" s="1" customFormat="1" ht="16.5" customHeight="1">
      <c r="B152" s="47"/>
      <c r="C152" s="237" t="s">
        <v>287</v>
      </c>
      <c r="D152" s="237" t="s">
        <v>211</v>
      </c>
      <c r="E152" s="238" t="s">
        <v>2198</v>
      </c>
      <c r="F152" s="239" t="s">
        <v>2199</v>
      </c>
      <c r="G152" s="240" t="s">
        <v>390</v>
      </c>
      <c r="H152" s="241">
        <v>30</v>
      </c>
      <c r="I152" s="242"/>
      <c r="J152" s="243">
        <f>ROUND(I152*H152,2)</f>
        <v>0</v>
      </c>
      <c r="K152" s="239" t="s">
        <v>21</v>
      </c>
      <c r="L152" s="73"/>
      <c r="M152" s="244" t="s">
        <v>21</v>
      </c>
      <c r="N152" s="245" t="s">
        <v>43</v>
      </c>
      <c r="O152" s="48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5" t="s">
        <v>216</v>
      </c>
      <c r="AT152" s="25" t="s">
        <v>211</v>
      </c>
      <c r="AU152" s="25" t="s">
        <v>101</v>
      </c>
      <c r="AY152" s="25" t="s">
        <v>209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79</v>
      </c>
      <c r="BK152" s="248">
        <f>ROUND(I152*H152,2)</f>
        <v>0</v>
      </c>
      <c r="BL152" s="25" t="s">
        <v>216</v>
      </c>
      <c r="BM152" s="25" t="s">
        <v>371</v>
      </c>
    </row>
    <row r="153" s="11" customFormat="1" ht="22.32" customHeight="1">
      <c r="B153" s="221"/>
      <c r="C153" s="222"/>
      <c r="D153" s="223" t="s">
        <v>71</v>
      </c>
      <c r="E153" s="235" t="s">
        <v>2166</v>
      </c>
      <c r="F153" s="235" t="s">
        <v>2201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SUM(P154:P155)</f>
        <v>0</v>
      </c>
      <c r="Q153" s="229"/>
      <c r="R153" s="230">
        <f>SUM(R154:R155)</f>
        <v>0</v>
      </c>
      <c r="S153" s="229"/>
      <c r="T153" s="231">
        <f>SUM(T154:T155)</f>
        <v>0</v>
      </c>
      <c r="AR153" s="232" t="s">
        <v>79</v>
      </c>
      <c r="AT153" s="233" t="s">
        <v>71</v>
      </c>
      <c r="AU153" s="233" t="s">
        <v>81</v>
      </c>
      <c r="AY153" s="232" t="s">
        <v>209</v>
      </c>
      <c r="BK153" s="234">
        <f>SUM(BK154:BK155)</f>
        <v>0</v>
      </c>
    </row>
    <row r="154" s="1" customFormat="1" ht="16.5" customHeight="1">
      <c r="B154" s="47"/>
      <c r="C154" s="237" t="s">
        <v>292</v>
      </c>
      <c r="D154" s="237" t="s">
        <v>211</v>
      </c>
      <c r="E154" s="238" t="s">
        <v>2202</v>
      </c>
      <c r="F154" s="239" t="s">
        <v>2203</v>
      </c>
      <c r="G154" s="240" t="s">
        <v>390</v>
      </c>
      <c r="H154" s="241">
        <v>20</v>
      </c>
      <c r="I154" s="242"/>
      <c r="J154" s="243">
        <f>ROUND(I154*H154,2)</f>
        <v>0</v>
      </c>
      <c r="K154" s="239" t="s">
        <v>21</v>
      </c>
      <c r="L154" s="73"/>
      <c r="M154" s="244" t="s">
        <v>21</v>
      </c>
      <c r="N154" s="245" t="s">
        <v>43</v>
      </c>
      <c r="O154" s="48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5" t="s">
        <v>216</v>
      </c>
      <c r="AT154" s="25" t="s">
        <v>211</v>
      </c>
      <c r="AU154" s="25" t="s">
        <v>101</v>
      </c>
      <c r="AY154" s="25" t="s">
        <v>209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79</v>
      </c>
      <c r="BK154" s="248">
        <f>ROUND(I154*H154,2)</f>
        <v>0</v>
      </c>
      <c r="BL154" s="25" t="s">
        <v>216</v>
      </c>
      <c r="BM154" s="25" t="s">
        <v>381</v>
      </c>
    </row>
    <row r="155" s="1" customFormat="1" ht="16.5" customHeight="1">
      <c r="B155" s="47"/>
      <c r="C155" s="237" t="s">
        <v>296</v>
      </c>
      <c r="D155" s="237" t="s">
        <v>211</v>
      </c>
      <c r="E155" s="238" t="s">
        <v>2204</v>
      </c>
      <c r="F155" s="239" t="s">
        <v>2205</v>
      </c>
      <c r="G155" s="240" t="s">
        <v>390</v>
      </c>
      <c r="H155" s="241">
        <v>30</v>
      </c>
      <c r="I155" s="242"/>
      <c r="J155" s="243">
        <f>ROUND(I155*H155,2)</f>
        <v>0</v>
      </c>
      <c r="K155" s="239" t="s">
        <v>21</v>
      </c>
      <c r="L155" s="73"/>
      <c r="M155" s="244" t="s">
        <v>21</v>
      </c>
      <c r="N155" s="245" t="s">
        <v>43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216</v>
      </c>
      <c r="AT155" s="25" t="s">
        <v>211</v>
      </c>
      <c r="AU155" s="25" t="s">
        <v>101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216</v>
      </c>
      <c r="BM155" s="25" t="s">
        <v>393</v>
      </c>
    </row>
    <row r="156" s="11" customFormat="1" ht="22.32" customHeight="1">
      <c r="B156" s="221"/>
      <c r="C156" s="222"/>
      <c r="D156" s="223" t="s">
        <v>71</v>
      </c>
      <c r="E156" s="235" t="s">
        <v>2174</v>
      </c>
      <c r="F156" s="235" t="s">
        <v>2209</v>
      </c>
      <c r="G156" s="222"/>
      <c r="H156" s="222"/>
      <c r="I156" s="225"/>
      <c r="J156" s="236">
        <f>BK156</f>
        <v>0</v>
      </c>
      <c r="K156" s="222"/>
      <c r="L156" s="227"/>
      <c r="M156" s="228"/>
      <c r="N156" s="229"/>
      <c r="O156" s="229"/>
      <c r="P156" s="230">
        <f>SUM(P157:P159)</f>
        <v>0</v>
      </c>
      <c r="Q156" s="229"/>
      <c r="R156" s="230">
        <f>SUM(R157:R159)</f>
        <v>0</v>
      </c>
      <c r="S156" s="229"/>
      <c r="T156" s="231">
        <f>SUM(T157:T159)</f>
        <v>0</v>
      </c>
      <c r="AR156" s="232" t="s">
        <v>79</v>
      </c>
      <c r="AT156" s="233" t="s">
        <v>71</v>
      </c>
      <c r="AU156" s="233" t="s">
        <v>81</v>
      </c>
      <c r="AY156" s="232" t="s">
        <v>209</v>
      </c>
      <c r="BK156" s="234">
        <f>SUM(BK157:BK159)</f>
        <v>0</v>
      </c>
    </row>
    <row r="157" s="1" customFormat="1" ht="16.5" customHeight="1">
      <c r="B157" s="47"/>
      <c r="C157" s="237" t="s">
        <v>302</v>
      </c>
      <c r="D157" s="237" t="s">
        <v>211</v>
      </c>
      <c r="E157" s="238" t="s">
        <v>2210</v>
      </c>
      <c r="F157" s="239" t="s">
        <v>2211</v>
      </c>
      <c r="G157" s="240" t="s">
        <v>1150</v>
      </c>
      <c r="H157" s="241">
        <v>7</v>
      </c>
      <c r="I157" s="242"/>
      <c r="J157" s="243">
        <f>ROUND(I157*H157,2)</f>
        <v>0</v>
      </c>
      <c r="K157" s="239" t="s">
        <v>21</v>
      </c>
      <c r="L157" s="73"/>
      <c r="M157" s="244" t="s">
        <v>21</v>
      </c>
      <c r="N157" s="245" t="s">
        <v>43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216</v>
      </c>
      <c r="AT157" s="25" t="s">
        <v>211</v>
      </c>
      <c r="AU157" s="25" t="s">
        <v>101</v>
      </c>
      <c r="AY157" s="25" t="s">
        <v>209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79</v>
      </c>
      <c r="BK157" s="248">
        <f>ROUND(I157*H157,2)</f>
        <v>0</v>
      </c>
      <c r="BL157" s="25" t="s">
        <v>216</v>
      </c>
      <c r="BM157" s="25" t="s">
        <v>403</v>
      </c>
    </row>
    <row r="158" s="1" customFormat="1" ht="16.5" customHeight="1">
      <c r="B158" s="47"/>
      <c r="C158" s="237" t="s">
        <v>307</v>
      </c>
      <c r="D158" s="237" t="s">
        <v>211</v>
      </c>
      <c r="E158" s="238" t="s">
        <v>2212</v>
      </c>
      <c r="F158" s="239" t="s">
        <v>2213</v>
      </c>
      <c r="G158" s="240" t="s">
        <v>1150</v>
      </c>
      <c r="H158" s="241">
        <v>5</v>
      </c>
      <c r="I158" s="242"/>
      <c r="J158" s="243">
        <f>ROUND(I158*H158,2)</f>
        <v>0</v>
      </c>
      <c r="K158" s="239" t="s">
        <v>21</v>
      </c>
      <c r="L158" s="73"/>
      <c r="M158" s="244" t="s">
        <v>21</v>
      </c>
      <c r="N158" s="245" t="s">
        <v>43</v>
      </c>
      <c r="O158" s="48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5" t="s">
        <v>216</v>
      </c>
      <c r="AT158" s="25" t="s">
        <v>211</v>
      </c>
      <c r="AU158" s="25" t="s">
        <v>101</v>
      </c>
      <c r="AY158" s="25" t="s">
        <v>209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79</v>
      </c>
      <c r="BK158" s="248">
        <f>ROUND(I158*H158,2)</f>
        <v>0</v>
      </c>
      <c r="BL158" s="25" t="s">
        <v>216</v>
      </c>
      <c r="BM158" s="25" t="s">
        <v>413</v>
      </c>
    </row>
    <row r="159" s="1" customFormat="1" ht="16.5" customHeight="1">
      <c r="B159" s="47"/>
      <c r="C159" s="237" t="s">
        <v>9</v>
      </c>
      <c r="D159" s="237" t="s">
        <v>211</v>
      </c>
      <c r="E159" s="238" t="s">
        <v>2214</v>
      </c>
      <c r="F159" s="239" t="s">
        <v>2215</v>
      </c>
      <c r="G159" s="240" t="s">
        <v>1150</v>
      </c>
      <c r="H159" s="241">
        <v>4</v>
      </c>
      <c r="I159" s="242"/>
      <c r="J159" s="243">
        <f>ROUND(I159*H159,2)</f>
        <v>0</v>
      </c>
      <c r="K159" s="239" t="s">
        <v>21</v>
      </c>
      <c r="L159" s="73"/>
      <c r="M159" s="244" t="s">
        <v>21</v>
      </c>
      <c r="N159" s="245" t="s">
        <v>43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216</v>
      </c>
      <c r="AT159" s="25" t="s">
        <v>211</v>
      </c>
      <c r="AU159" s="25" t="s">
        <v>101</v>
      </c>
      <c r="AY159" s="25" t="s">
        <v>209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79</v>
      </c>
      <c r="BK159" s="248">
        <f>ROUND(I159*H159,2)</f>
        <v>0</v>
      </c>
      <c r="BL159" s="25" t="s">
        <v>216</v>
      </c>
      <c r="BM159" s="25" t="s">
        <v>423</v>
      </c>
    </row>
    <row r="160" s="11" customFormat="1" ht="22.32" customHeight="1">
      <c r="B160" s="221"/>
      <c r="C160" s="222"/>
      <c r="D160" s="223" t="s">
        <v>71</v>
      </c>
      <c r="E160" s="235" t="s">
        <v>2178</v>
      </c>
      <c r="F160" s="235" t="s">
        <v>2221</v>
      </c>
      <c r="G160" s="222"/>
      <c r="H160" s="222"/>
      <c r="I160" s="225"/>
      <c r="J160" s="236">
        <f>BK160</f>
        <v>0</v>
      </c>
      <c r="K160" s="222"/>
      <c r="L160" s="227"/>
      <c r="M160" s="228"/>
      <c r="N160" s="229"/>
      <c r="O160" s="229"/>
      <c r="P160" s="230">
        <f>P161</f>
        <v>0</v>
      </c>
      <c r="Q160" s="229"/>
      <c r="R160" s="230">
        <f>R161</f>
        <v>0</v>
      </c>
      <c r="S160" s="229"/>
      <c r="T160" s="231">
        <f>T161</f>
        <v>0</v>
      </c>
      <c r="AR160" s="232" t="s">
        <v>79</v>
      </c>
      <c r="AT160" s="233" t="s">
        <v>71</v>
      </c>
      <c r="AU160" s="233" t="s">
        <v>81</v>
      </c>
      <c r="AY160" s="232" t="s">
        <v>209</v>
      </c>
      <c r="BK160" s="234">
        <f>BK161</f>
        <v>0</v>
      </c>
    </row>
    <row r="161" s="1" customFormat="1" ht="38.25" customHeight="1">
      <c r="B161" s="47"/>
      <c r="C161" s="237" t="s">
        <v>319</v>
      </c>
      <c r="D161" s="237" t="s">
        <v>211</v>
      </c>
      <c r="E161" s="238" t="s">
        <v>2224</v>
      </c>
      <c r="F161" s="239" t="s">
        <v>2225</v>
      </c>
      <c r="G161" s="240" t="s">
        <v>1150</v>
      </c>
      <c r="H161" s="241">
        <v>5</v>
      </c>
      <c r="I161" s="242"/>
      <c r="J161" s="243">
        <f>ROUND(I161*H161,2)</f>
        <v>0</v>
      </c>
      <c r="K161" s="239" t="s">
        <v>21</v>
      </c>
      <c r="L161" s="73"/>
      <c r="M161" s="244" t="s">
        <v>21</v>
      </c>
      <c r="N161" s="245" t="s">
        <v>43</v>
      </c>
      <c r="O161" s="48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5" t="s">
        <v>216</v>
      </c>
      <c r="AT161" s="25" t="s">
        <v>211</v>
      </c>
      <c r="AU161" s="25" t="s">
        <v>101</v>
      </c>
      <c r="AY161" s="25" t="s">
        <v>209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79</v>
      </c>
      <c r="BK161" s="248">
        <f>ROUND(I161*H161,2)</f>
        <v>0</v>
      </c>
      <c r="BL161" s="25" t="s">
        <v>216</v>
      </c>
      <c r="BM161" s="25" t="s">
        <v>433</v>
      </c>
    </row>
    <row r="162" s="11" customFormat="1" ht="22.32" customHeight="1">
      <c r="B162" s="221"/>
      <c r="C162" s="222"/>
      <c r="D162" s="223" t="s">
        <v>71</v>
      </c>
      <c r="E162" s="235" t="s">
        <v>2182</v>
      </c>
      <c r="F162" s="235" t="s">
        <v>2235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P163</f>
        <v>0</v>
      </c>
      <c r="Q162" s="229"/>
      <c r="R162" s="230">
        <f>R163</f>
        <v>0</v>
      </c>
      <c r="S162" s="229"/>
      <c r="T162" s="231">
        <f>T163</f>
        <v>0</v>
      </c>
      <c r="AR162" s="232" t="s">
        <v>79</v>
      </c>
      <c r="AT162" s="233" t="s">
        <v>71</v>
      </c>
      <c r="AU162" s="233" t="s">
        <v>81</v>
      </c>
      <c r="AY162" s="232" t="s">
        <v>209</v>
      </c>
      <c r="BK162" s="234">
        <f>BK163</f>
        <v>0</v>
      </c>
    </row>
    <row r="163" s="1" customFormat="1" ht="16.5" customHeight="1">
      <c r="B163" s="47"/>
      <c r="C163" s="237" t="s">
        <v>324</v>
      </c>
      <c r="D163" s="237" t="s">
        <v>211</v>
      </c>
      <c r="E163" s="238" t="s">
        <v>2886</v>
      </c>
      <c r="F163" s="239" t="s">
        <v>2887</v>
      </c>
      <c r="G163" s="240" t="s">
        <v>1150</v>
      </c>
      <c r="H163" s="241">
        <v>1</v>
      </c>
      <c r="I163" s="242"/>
      <c r="J163" s="243">
        <f>ROUND(I163*H163,2)</f>
        <v>0</v>
      </c>
      <c r="K163" s="239" t="s">
        <v>21</v>
      </c>
      <c r="L163" s="73"/>
      <c r="M163" s="244" t="s">
        <v>21</v>
      </c>
      <c r="N163" s="245" t="s">
        <v>43</v>
      </c>
      <c r="O163" s="48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5" t="s">
        <v>216</v>
      </c>
      <c r="AT163" s="25" t="s">
        <v>211</v>
      </c>
      <c r="AU163" s="25" t="s">
        <v>101</v>
      </c>
      <c r="AY163" s="25" t="s">
        <v>209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79</v>
      </c>
      <c r="BK163" s="248">
        <f>ROUND(I163*H163,2)</f>
        <v>0</v>
      </c>
      <c r="BL163" s="25" t="s">
        <v>216</v>
      </c>
      <c r="BM163" s="25" t="s">
        <v>443</v>
      </c>
    </row>
    <row r="164" s="11" customFormat="1" ht="22.32" customHeight="1">
      <c r="B164" s="221"/>
      <c r="C164" s="222"/>
      <c r="D164" s="223" t="s">
        <v>71</v>
      </c>
      <c r="E164" s="235" t="s">
        <v>2200</v>
      </c>
      <c r="F164" s="235" t="s">
        <v>2244</v>
      </c>
      <c r="G164" s="222"/>
      <c r="H164" s="222"/>
      <c r="I164" s="225"/>
      <c r="J164" s="236">
        <f>BK164</f>
        <v>0</v>
      </c>
      <c r="K164" s="222"/>
      <c r="L164" s="227"/>
      <c r="M164" s="228"/>
      <c r="N164" s="229"/>
      <c r="O164" s="229"/>
      <c r="P164" s="230">
        <f>SUM(P165:P166)</f>
        <v>0</v>
      </c>
      <c r="Q164" s="229"/>
      <c r="R164" s="230">
        <f>SUM(R165:R166)</f>
        <v>0</v>
      </c>
      <c r="S164" s="229"/>
      <c r="T164" s="231">
        <f>SUM(T165:T166)</f>
        <v>0</v>
      </c>
      <c r="AR164" s="232" t="s">
        <v>79</v>
      </c>
      <c r="AT164" s="233" t="s">
        <v>71</v>
      </c>
      <c r="AU164" s="233" t="s">
        <v>81</v>
      </c>
      <c r="AY164" s="232" t="s">
        <v>209</v>
      </c>
      <c r="BK164" s="234">
        <f>SUM(BK165:BK166)</f>
        <v>0</v>
      </c>
    </row>
    <row r="165" s="1" customFormat="1" ht="16.5" customHeight="1">
      <c r="B165" s="47"/>
      <c r="C165" s="237" t="s">
        <v>329</v>
      </c>
      <c r="D165" s="237" t="s">
        <v>211</v>
      </c>
      <c r="E165" s="238" t="s">
        <v>2245</v>
      </c>
      <c r="F165" s="239" t="s">
        <v>2246</v>
      </c>
      <c r="G165" s="240" t="s">
        <v>1150</v>
      </c>
      <c r="H165" s="241">
        <v>85</v>
      </c>
      <c r="I165" s="242"/>
      <c r="J165" s="243">
        <f>ROUND(I165*H165,2)</f>
        <v>0</v>
      </c>
      <c r="K165" s="239" t="s">
        <v>21</v>
      </c>
      <c r="L165" s="73"/>
      <c r="M165" s="244" t="s">
        <v>21</v>
      </c>
      <c r="N165" s="245" t="s">
        <v>43</v>
      </c>
      <c r="O165" s="48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5" t="s">
        <v>216</v>
      </c>
      <c r="AT165" s="25" t="s">
        <v>211</v>
      </c>
      <c r="AU165" s="25" t="s">
        <v>101</v>
      </c>
      <c r="AY165" s="25" t="s">
        <v>209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79</v>
      </c>
      <c r="BK165" s="248">
        <f>ROUND(I165*H165,2)</f>
        <v>0</v>
      </c>
      <c r="BL165" s="25" t="s">
        <v>216</v>
      </c>
      <c r="BM165" s="25" t="s">
        <v>455</v>
      </c>
    </row>
    <row r="166" s="1" customFormat="1" ht="16.5" customHeight="1">
      <c r="B166" s="47"/>
      <c r="C166" s="237" t="s">
        <v>335</v>
      </c>
      <c r="D166" s="237" t="s">
        <v>211</v>
      </c>
      <c r="E166" s="238" t="s">
        <v>2247</v>
      </c>
      <c r="F166" s="239" t="s">
        <v>2248</v>
      </c>
      <c r="G166" s="240" t="s">
        <v>1150</v>
      </c>
      <c r="H166" s="241">
        <v>25</v>
      </c>
      <c r="I166" s="242"/>
      <c r="J166" s="243">
        <f>ROUND(I166*H166,2)</f>
        <v>0</v>
      </c>
      <c r="K166" s="239" t="s">
        <v>21</v>
      </c>
      <c r="L166" s="73"/>
      <c r="M166" s="244" t="s">
        <v>21</v>
      </c>
      <c r="N166" s="245" t="s">
        <v>43</v>
      </c>
      <c r="O166" s="48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AR166" s="25" t="s">
        <v>216</v>
      </c>
      <c r="AT166" s="25" t="s">
        <v>211</v>
      </c>
      <c r="AU166" s="25" t="s">
        <v>101</v>
      </c>
      <c r="AY166" s="25" t="s">
        <v>209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79</v>
      </c>
      <c r="BK166" s="248">
        <f>ROUND(I166*H166,2)</f>
        <v>0</v>
      </c>
      <c r="BL166" s="25" t="s">
        <v>216</v>
      </c>
      <c r="BM166" s="25" t="s">
        <v>465</v>
      </c>
    </row>
    <row r="167" s="11" customFormat="1" ht="22.32" customHeight="1">
      <c r="B167" s="221"/>
      <c r="C167" s="222"/>
      <c r="D167" s="223" t="s">
        <v>71</v>
      </c>
      <c r="E167" s="235" t="s">
        <v>2208</v>
      </c>
      <c r="F167" s="235" t="s">
        <v>2254</v>
      </c>
      <c r="G167" s="222"/>
      <c r="H167" s="222"/>
      <c r="I167" s="225"/>
      <c r="J167" s="236">
        <f>BK167</f>
        <v>0</v>
      </c>
      <c r="K167" s="222"/>
      <c r="L167" s="227"/>
      <c r="M167" s="228"/>
      <c r="N167" s="229"/>
      <c r="O167" s="229"/>
      <c r="P167" s="230">
        <f>P168</f>
        <v>0</v>
      </c>
      <c r="Q167" s="229"/>
      <c r="R167" s="230">
        <f>R168</f>
        <v>0</v>
      </c>
      <c r="S167" s="229"/>
      <c r="T167" s="231">
        <f>T168</f>
        <v>0</v>
      </c>
      <c r="AR167" s="232" t="s">
        <v>79</v>
      </c>
      <c r="AT167" s="233" t="s">
        <v>71</v>
      </c>
      <c r="AU167" s="233" t="s">
        <v>81</v>
      </c>
      <c r="AY167" s="232" t="s">
        <v>209</v>
      </c>
      <c r="BK167" s="234">
        <f>BK168</f>
        <v>0</v>
      </c>
    </row>
    <row r="168" s="1" customFormat="1" ht="16.5" customHeight="1">
      <c r="B168" s="47"/>
      <c r="C168" s="237" t="s">
        <v>340</v>
      </c>
      <c r="D168" s="237" t="s">
        <v>211</v>
      </c>
      <c r="E168" s="238" t="s">
        <v>2245</v>
      </c>
      <c r="F168" s="239" t="s">
        <v>2246</v>
      </c>
      <c r="G168" s="240" t="s">
        <v>1150</v>
      </c>
      <c r="H168" s="241">
        <v>15</v>
      </c>
      <c r="I168" s="242"/>
      <c r="J168" s="243">
        <f>ROUND(I168*H168,2)</f>
        <v>0</v>
      </c>
      <c r="K168" s="239" t="s">
        <v>21</v>
      </c>
      <c r="L168" s="73"/>
      <c r="M168" s="244" t="s">
        <v>21</v>
      </c>
      <c r="N168" s="245" t="s">
        <v>43</v>
      </c>
      <c r="O168" s="48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5" t="s">
        <v>216</v>
      </c>
      <c r="AT168" s="25" t="s">
        <v>211</v>
      </c>
      <c r="AU168" s="25" t="s">
        <v>101</v>
      </c>
      <c r="AY168" s="25" t="s">
        <v>209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79</v>
      </c>
      <c r="BK168" s="248">
        <f>ROUND(I168*H168,2)</f>
        <v>0</v>
      </c>
      <c r="BL168" s="25" t="s">
        <v>216</v>
      </c>
      <c r="BM168" s="25" t="s">
        <v>477</v>
      </c>
    </row>
    <row r="169" s="11" customFormat="1" ht="22.32" customHeight="1">
      <c r="B169" s="221"/>
      <c r="C169" s="222"/>
      <c r="D169" s="223" t="s">
        <v>71</v>
      </c>
      <c r="E169" s="235" t="s">
        <v>2216</v>
      </c>
      <c r="F169" s="235" t="s">
        <v>2256</v>
      </c>
      <c r="G169" s="222"/>
      <c r="H169" s="222"/>
      <c r="I169" s="225"/>
      <c r="J169" s="236">
        <f>BK169</f>
        <v>0</v>
      </c>
      <c r="K169" s="222"/>
      <c r="L169" s="227"/>
      <c r="M169" s="228"/>
      <c r="N169" s="229"/>
      <c r="O169" s="229"/>
      <c r="P169" s="230">
        <f>SUM(P170:P171)</f>
        <v>0</v>
      </c>
      <c r="Q169" s="229"/>
      <c r="R169" s="230">
        <f>SUM(R170:R171)</f>
        <v>0</v>
      </c>
      <c r="S169" s="229"/>
      <c r="T169" s="231">
        <f>SUM(T170:T171)</f>
        <v>0</v>
      </c>
      <c r="AR169" s="232" t="s">
        <v>79</v>
      </c>
      <c r="AT169" s="233" t="s">
        <v>71</v>
      </c>
      <c r="AU169" s="233" t="s">
        <v>81</v>
      </c>
      <c r="AY169" s="232" t="s">
        <v>209</v>
      </c>
      <c r="BK169" s="234">
        <f>SUM(BK170:BK171)</f>
        <v>0</v>
      </c>
    </row>
    <row r="170" s="1" customFormat="1" ht="16.5" customHeight="1">
      <c r="B170" s="47"/>
      <c r="C170" s="237" t="s">
        <v>346</v>
      </c>
      <c r="D170" s="237" t="s">
        <v>211</v>
      </c>
      <c r="E170" s="238" t="s">
        <v>2257</v>
      </c>
      <c r="F170" s="239" t="s">
        <v>2258</v>
      </c>
      <c r="G170" s="240" t="s">
        <v>1150</v>
      </c>
      <c r="H170" s="241">
        <v>6</v>
      </c>
      <c r="I170" s="242"/>
      <c r="J170" s="243">
        <f>ROUND(I170*H170,2)</f>
        <v>0</v>
      </c>
      <c r="K170" s="239" t="s">
        <v>21</v>
      </c>
      <c r="L170" s="73"/>
      <c r="M170" s="244" t="s">
        <v>21</v>
      </c>
      <c r="N170" s="245" t="s">
        <v>43</v>
      </c>
      <c r="O170" s="48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AR170" s="25" t="s">
        <v>216</v>
      </c>
      <c r="AT170" s="25" t="s">
        <v>211</v>
      </c>
      <c r="AU170" s="25" t="s">
        <v>101</v>
      </c>
      <c r="AY170" s="25" t="s">
        <v>209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25" t="s">
        <v>79</v>
      </c>
      <c r="BK170" s="248">
        <f>ROUND(I170*H170,2)</f>
        <v>0</v>
      </c>
      <c r="BL170" s="25" t="s">
        <v>216</v>
      </c>
      <c r="BM170" s="25" t="s">
        <v>490</v>
      </c>
    </row>
    <row r="171" s="1" customFormat="1" ht="16.5" customHeight="1">
      <c r="B171" s="47"/>
      <c r="C171" s="237" t="s">
        <v>351</v>
      </c>
      <c r="D171" s="237" t="s">
        <v>211</v>
      </c>
      <c r="E171" s="238" t="s">
        <v>2259</v>
      </c>
      <c r="F171" s="239" t="s">
        <v>2260</v>
      </c>
      <c r="G171" s="240" t="s">
        <v>1150</v>
      </c>
      <c r="H171" s="241">
        <v>7</v>
      </c>
      <c r="I171" s="242"/>
      <c r="J171" s="243">
        <f>ROUND(I171*H171,2)</f>
        <v>0</v>
      </c>
      <c r="K171" s="239" t="s">
        <v>21</v>
      </c>
      <c r="L171" s="73"/>
      <c r="M171" s="244" t="s">
        <v>21</v>
      </c>
      <c r="N171" s="245" t="s">
        <v>43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216</v>
      </c>
      <c r="AT171" s="25" t="s">
        <v>211</v>
      </c>
      <c r="AU171" s="25" t="s">
        <v>101</v>
      </c>
      <c r="AY171" s="25" t="s">
        <v>209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79</v>
      </c>
      <c r="BK171" s="248">
        <f>ROUND(I171*H171,2)</f>
        <v>0</v>
      </c>
      <c r="BL171" s="25" t="s">
        <v>216</v>
      </c>
      <c r="BM171" s="25" t="s">
        <v>501</v>
      </c>
    </row>
    <row r="172" s="11" customFormat="1" ht="22.32" customHeight="1">
      <c r="B172" s="221"/>
      <c r="C172" s="222"/>
      <c r="D172" s="223" t="s">
        <v>71</v>
      </c>
      <c r="E172" s="235" t="s">
        <v>2220</v>
      </c>
      <c r="F172" s="235" t="s">
        <v>2262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P173</f>
        <v>0</v>
      </c>
      <c r="Q172" s="229"/>
      <c r="R172" s="230">
        <f>R173</f>
        <v>0</v>
      </c>
      <c r="S172" s="229"/>
      <c r="T172" s="231">
        <f>T173</f>
        <v>0</v>
      </c>
      <c r="AR172" s="232" t="s">
        <v>79</v>
      </c>
      <c r="AT172" s="233" t="s">
        <v>71</v>
      </c>
      <c r="AU172" s="233" t="s">
        <v>81</v>
      </c>
      <c r="AY172" s="232" t="s">
        <v>209</v>
      </c>
      <c r="BK172" s="234">
        <f>BK173</f>
        <v>0</v>
      </c>
    </row>
    <row r="173" s="1" customFormat="1" ht="16.5" customHeight="1">
      <c r="B173" s="47"/>
      <c r="C173" s="237" t="s">
        <v>355</v>
      </c>
      <c r="D173" s="237" t="s">
        <v>211</v>
      </c>
      <c r="E173" s="238" t="s">
        <v>2263</v>
      </c>
      <c r="F173" s="239" t="s">
        <v>2264</v>
      </c>
      <c r="G173" s="240" t="s">
        <v>1150</v>
      </c>
      <c r="H173" s="241">
        <v>117</v>
      </c>
      <c r="I173" s="242"/>
      <c r="J173" s="243">
        <f>ROUND(I173*H173,2)</f>
        <v>0</v>
      </c>
      <c r="K173" s="239" t="s">
        <v>21</v>
      </c>
      <c r="L173" s="73"/>
      <c r="M173" s="244" t="s">
        <v>21</v>
      </c>
      <c r="N173" s="245" t="s">
        <v>43</v>
      </c>
      <c r="O173" s="48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5" t="s">
        <v>216</v>
      </c>
      <c r="AT173" s="25" t="s">
        <v>211</v>
      </c>
      <c r="AU173" s="25" t="s">
        <v>101</v>
      </c>
      <c r="AY173" s="25" t="s">
        <v>209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79</v>
      </c>
      <c r="BK173" s="248">
        <f>ROUND(I173*H173,2)</f>
        <v>0</v>
      </c>
      <c r="BL173" s="25" t="s">
        <v>216</v>
      </c>
      <c r="BM173" s="25" t="s">
        <v>344</v>
      </c>
    </row>
    <row r="174" s="11" customFormat="1" ht="22.32" customHeight="1">
      <c r="B174" s="221"/>
      <c r="C174" s="222"/>
      <c r="D174" s="223" t="s">
        <v>71</v>
      </c>
      <c r="E174" s="235" t="s">
        <v>2234</v>
      </c>
      <c r="F174" s="235" t="s">
        <v>2266</v>
      </c>
      <c r="G174" s="222"/>
      <c r="H174" s="222"/>
      <c r="I174" s="225"/>
      <c r="J174" s="236">
        <f>BK174</f>
        <v>0</v>
      </c>
      <c r="K174" s="222"/>
      <c r="L174" s="227"/>
      <c r="M174" s="228"/>
      <c r="N174" s="229"/>
      <c r="O174" s="229"/>
      <c r="P174" s="230">
        <f>SUM(P175:P176)</f>
        <v>0</v>
      </c>
      <c r="Q174" s="229"/>
      <c r="R174" s="230">
        <f>SUM(R175:R176)</f>
        <v>0</v>
      </c>
      <c r="S174" s="229"/>
      <c r="T174" s="231">
        <f>SUM(T175:T176)</f>
        <v>0</v>
      </c>
      <c r="AR174" s="232" t="s">
        <v>79</v>
      </c>
      <c r="AT174" s="233" t="s">
        <v>71</v>
      </c>
      <c r="AU174" s="233" t="s">
        <v>81</v>
      </c>
      <c r="AY174" s="232" t="s">
        <v>209</v>
      </c>
      <c r="BK174" s="234">
        <f>SUM(BK175:BK176)</f>
        <v>0</v>
      </c>
    </row>
    <row r="175" s="1" customFormat="1" ht="16.5" customHeight="1">
      <c r="B175" s="47"/>
      <c r="C175" s="237" t="s">
        <v>361</v>
      </c>
      <c r="D175" s="237" t="s">
        <v>211</v>
      </c>
      <c r="E175" s="238" t="s">
        <v>2267</v>
      </c>
      <c r="F175" s="239" t="s">
        <v>2268</v>
      </c>
      <c r="G175" s="240" t="s">
        <v>390</v>
      </c>
      <c r="H175" s="241">
        <v>180</v>
      </c>
      <c r="I175" s="242"/>
      <c r="J175" s="243">
        <f>ROUND(I175*H175,2)</f>
        <v>0</v>
      </c>
      <c r="K175" s="239" t="s">
        <v>21</v>
      </c>
      <c r="L175" s="73"/>
      <c r="M175" s="244" t="s">
        <v>21</v>
      </c>
      <c r="N175" s="245" t="s">
        <v>43</v>
      </c>
      <c r="O175" s="48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5" t="s">
        <v>216</v>
      </c>
      <c r="AT175" s="25" t="s">
        <v>211</v>
      </c>
      <c r="AU175" s="25" t="s">
        <v>101</v>
      </c>
      <c r="AY175" s="25" t="s">
        <v>209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79</v>
      </c>
      <c r="BK175" s="248">
        <f>ROUND(I175*H175,2)</f>
        <v>0</v>
      </c>
      <c r="BL175" s="25" t="s">
        <v>216</v>
      </c>
      <c r="BM175" s="25" t="s">
        <v>349</v>
      </c>
    </row>
    <row r="176" s="1" customFormat="1" ht="16.5" customHeight="1">
      <c r="B176" s="47"/>
      <c r="C176" s="237" t="s">
        <v>366</v>
      </c>
      <c r="D176" s="237" t="s">
        <v>211</v>
      </c>
      <c r="E176" s="238" t="s">
        <v>2269</v>
      </c>
      <c r="F176" s="239" t="s">
        <v>2270</v>
      </c>
      <c r="G176" s="240" t="s">
        <v>390</v>
      </c>
      <c r="H176" s="241">
        <v>110</v>
      </c>
      <c r="I176" s="242"/>
      <c r="J176" s="243">
        <f>ROUND(I176*H176,2)</f>
        <v>0</v>
      </c>
      <c r="K176" s="239" t="s">
        <v>21</v>
      </c>
      <c r="L176" s="73"/>
      <c r="M176" s="244" t="s">
        <v>21</v>
      </c>
      <c r="N176" s="245" t="s">
        <v>43</v>
      </c>
      <c r="O176" s="48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AR176" s="25" t="s">
        <v>216</v>
      </c>
      <c r="AT176" s="25" t="s">
        <v>211</v>
      </c>
      <c r="AU176" s="25" t="s">
        <v>101</v>
      </c>
      <c r="AY176" s="25" t="s">
        <v>209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25" t="s">
        <v>79</v>
      </c>
      <c r="BK176" s="248">
        <f>ROUND(I176*H176,2)</f>
        <v>0</v>
      </c>
      <c r="BL176" s="25" t="s">
        <v>216</v>
      </c>
      <c r="BM176" s="25" t="s">
        <v>354</v>
      </c>
    </row>
    <row r="177" s="11" customFormat="1" ht="22.32" customHeight="1">
      <c r="B177" s="221"/>
      <c r="C177" s="222"/>
      <c r="D177" s="223" t="s">
        <v>71</v>
      </c>
      <c r="E177" s="235" t="s">
        <v>2238</v>
      </c>
      <c r="F177" s="235" t="s">
        <v>2272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SUM(P178:P179)</f>
        <v>0</v>
      </c>
      <c r="Q177" s="229"/>
      <c r="R177" s="230">
        <f>SUM(R178:R179)</f>
        <v>0</v>
      </c>
      <c r="S177" s="229"/>
      <c r="T177" s="231">
        <f>SUM(T178:T179)</f>
        <v>0</v>
      </c>
      <c r="AR177" s="232" t="s">
        <v>79</v>
      </c>
      <c r="AT177" s="233" t="s">
        <v>71</v>
      </c>
      <c r="AU177" s="233" t="s">
        <v>81</v>
      </c>
      <c r="AY177" s="232" t="s">
        <v>209</v>
      </c>
      <c r="BK177" s="234">
        <f>SUM(BK178:BK179)</f>
        <v>0</v>
      </c>
    </row>
    <row r="178" s="1" customFormat="1" ht="16.5" customHeight="1">
      <c r="B178" s="47"/>
      <c r="C178" s="237" t="s">
        <v>371</v>
      </c>
      <c r="D178" s="237" t="s">
        <v>211</v>
      </c>
      <c r="E178" s="238" t="s">
        <v>2273</v>
      </c>
      <c r="F178" s="239" t="s">
        <v>2270</v>
      </c>
      <c r="G178" s="240" t="s">
        <v>390</v>
      </c>
      <c r="H178" s="241">
        <v>25</v>
      </c>
      <c r="I178" s="242"/>
      <c r="J178" s="243">
        <f>ROUND(I178*H178,2)</f>
        <v>0</v>
      </c>
      <c r="K178" s="239" t="s">
        <v>21</v>
      </c>
      <c r="L178" s="73"/>
      <c r="M178" s="244" t="s">
        <v>21</v>
      </c>
      <c r="N178" s="245" t="s">
        <v>43</v>
      </c>
      <c r="O178" s="48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5" t="s">
        <v>216</v>
      </c>
      <c r="AT178" s="25" t="s">
        <v>211</v>
      </c>
      <c r="AU178" s="25" t="s">
        <v>101</v>
      </c>
      <c r="AY178" s="25" t="s">
        <v>209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79</v>
      </c>
      <c r="BK178" s="248">
        <f>ROUND(I178*H178,2)</f>
        <v>0</v>
      </c>
      <c r="BL178" s="25" t="s">
        <v>216</v>
      </c>
      <c r="BM178" s="25" t="s">
        <v>358</v>
      </c>
    </row>
    <row r="179" s="1" customFormat="1" ht="16.5" customHeight="1">
      <c r="B179" s="47"/>
      <c r="C179" s="237" t="s">
        <v>376</v>
      </c>
      <c r="D179" s="237" t="s">
        <v>211</v>
      </c>
      <c r="E179" s="238" t="s">
        <v>2274</v>
      </c>
      <c r="F179" s="239" t="s">
        <v>2275</v>
      </c>
      <c r="G179" s="240" t="s">
        <v>390</v>
      </c>
      <c r="H179" s="241">
        <v>15</v>
      </c>
      <c r="I179" s="242"/>
      <c r="J179" s="243">
        <f>ROUND(I179*H179,2)</f>
        <v>0</v>
      </c>
      <c r="K179" s="239" t="s">
        <v>21</v>
      </c>
      <c r="L179" s="73"/>
      <c r="M179" s="244" t="s">
        <v>21</v>
      </c>
      <c r="N179" s="245" t="s">
        <v>43</v>
      </c>
      <c r="O179" s="48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AR179" s="25" t="s">
        <v>216</v>
      </c>
      <c r="AT179" s="25" t="s">
        <v>211</v>
      </c>
      <c r="AU179" s="25" t="s">
        <v>101</v>
      </c>
      <c r="AY179" s="25" t="s">
        <v>209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79</v>
      </c>
      <c r="BK179" s="248">
        <f>ROUND(I179*H179,2)</f>
        <v>0</v>
      </c>
      <c r="BL179" s="25" t="s">
        <v>216</v>
      </c>
      <c r="BM179" s="25" t="s">
        <v>364</v>
      </c>
    </row>
    <row r="180" s="11" customFormat="1" ht="22.32" customHeight="1">
      <c r="B180" s="221"/>
      <c r="C180" s="222"/>
      <c r="D180" s="223" t="s">
        <v>71</v>
      </c>
      <c r="E180" s="235" t="s">
        <v>2243</v>
      </c>
      <c r="F180" s="235" t="s">
        <v>2277</v>
      </c>
      <c r="G180" s="222"/>
      <c r="H180" s="222"/>
      <c r="I180" s="225"/>
      <c r="J180" s="236">
        <f>BK180</f>
        <v>0</v>
      </c>
      <c r="K180" s="222"/>
      <c r="L180" s="227"/>
      <c r="M180" s="228"/>
      <c r="N180" s="229"/>
      <c r="O180" s="229"/>
      <c r="P180" s="230">
        <f>SUM(P181:P184)</f>
        <v>0</v>
      </c>
      <c r="Q180" s="229"/>
      <c r="R180" s="230">
        <f>SUM(R181:R184)</f>
        <v>0</v>
      </c>
      <c r="S180" s="229"/>
      <c r="T180" s="231">
        <f>SUM(T181:T184)</f>
        <v>0</v>
      </c>
      <c r="AR180" s="232" t="s">
        <v>79</v>
      </c>
      <c r="AT180" s="233" t="s">
        <v>71</v>
      </c>
      <c r="AU180" s="233" t="s">
        <v>81</v>
      </c>
      <c r="AY180" s="232" t="s">
        <v>209</v>
      </c>
      <c r="BK180" s="234">
        <f>SUM(BK181:BK184)</f>
        <v>0</v>
      </c>
    </row>
    <row r="181" s="1" customFormat="1" ht="16.5" customHeight="1">
      <c r="B181" s="47"/>
      <c r="C181" s="237" t="s">
        <v>381</v>
      </c>
      <c r="D181" s="237" t="s">
        <v>211</v>
      </c>
      <c r="E181" s="238" t="s">
        <v>2278</v>
      </c>
      <c r="F181" s="239" t="s">
        <v>2279</v>
      </c>
      <c r="G181" s="240" t="s">
        <v>268</v>
      </c>
      <c r="H181" s="241">
        <v>16.5</v>
      </c>
      <c r="I181" s="242"/>
      <c r="J181" s="243">
        <f>ROUND(I181*H181,2)</f>
        <v>0</v>
      </c>
      <c r="K181" s="239" t="s">
        <v>21</v>
      </c>
      <c r="L181" s="73"/>
      <c r="M181" s="244" t="s">
        <v>21</v>
      </c>
      <c r="N181" s="245" t="s">
        <v>43</v>
      </c>
      <c r="O181" s="48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5" t="s">
        <v>216</v>
      </c>
      <c r="AT181" s="25" t="s">
        <v>211</v>
      </c>
      <c r="AU181" s="25" t="s">
        <v>101</v>
      </c>
      <c r="AY181" s="25" t="s">
        <v>209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5" t="s">
        <v>79</v>
      </c>
      <c r="BK181" s="248">
        <f>ROUND(I181*H181,2)</f>
        <v>0</v>
      </c>
      <c r="BL181" s="25" t="s">
        <v>216</v>
      </c>
      <c r="BM181" s="25" t="s">
        <v>369</v>
      </c>
    </row>
    <row r="182" s="1" customFormat="1" ht="16.5" customHeight="1">
      <c r="B182" s="47"/>
      <c r="C182" s="237" t="s">
        <v>387</v>
      </c>
      <c r="D182" s="237" t="s">
        <v>211</v>
      </c>
      <c r="E182" s="238" t="s">
        <v>2280</v>
      </c>
      <c r="F182" s="239" t="s">
        <v>2281</v>
      </c>
      <c r="G182" s="240" t="s">
        <v>1150</v>
      </c>
      <c r="H182" s="241">
        <v>7</v>
      </c>
      <c r="I182" s="242"/>
      <c r="J182" s="243">
        <f>ROUND(I182*H182,2)</f>
        <v>0</v>
      </c>
      <c r="K182" s="239" t="s">
        <v>21</v>
      </c>
      <c r="L182" s="73"/>
      <c r="M182" s="244" t="s">
        <v>21</v>
      </c>
      <c r="N182" s="245" t="s">
        <v>43</v>
      </c>
      <c r="O182" s="48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5" t="s">
        <v>216</v>
      </c>
      <c r="AT182" s="25" t="s">
        <v>211</v>
      </c>
      <c r="AU182" s="25" t="s">
        <v>101</v>
      </c>
      <c r="AY182" s="25" t="s">
        <v>209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25" t="s">
        <v>79</v>
      </c>
      <c r="BK182" s="248">
        <f>ROUND(I182*H182,2)</f>
        <v>0</v>
      </c>
      <c r="BL182" s="25" t="s">
        <v>216</v>
      </c>
      <c r="BM182" s="25" t="s">
        <v>374</v>
      </c>
    </row>
    <row r="183" s="1" customFormat="1" ht="16.5" customHeight="1">
      <c r="B183" s="47"/>
      <c r="C183" s="237" t="s">
        <v>393</v>
      </c>
      <c r="D183" s="237" t="s">
        <v>211</v>
      </c>
      <c r="E183" s="238" t="s">
        <v>2282</v>
      </c>
      <c r="F183" s="239" t="s">
        <v>2283</v>
      </c>
      <c r="G183" s="240" t="s">
        <v>268</v>
      </c>
      <c r="H183" s="241">
        <v>2</v>
      </c>
      <c r="I183" s="242"/>
      <c r="J183" s="243">
        <f>ROUND(I183*H183,2)</f>
        <v>0</v>
      </c>
      <c r="K183" s="239" t="s">
        <v>21</v>
      </c>
      <c r="L183" s="73"/>
      <c r="M183" s="244" t="s">
        <v>21</v>
      </c>
      <c r="N183" s="245" t="s">
        <v>43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216</v>
      </c>
      <c r="AT183" s="25" t="s">
        <v>211</v>
      </c>
      <c r="AU183" s="25" t="s">
        <v>101</v>
      </c>
      <c r="AY183" s="25" t="s">
        <v>209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79</v>
      </c>
      <c r="BK183" s="248">
        <f>ROUND(I183*H183,2)</f>
        <v>0</v>
      </c>
      <c r="BL183" s="25" t="s">
        <v>216</v>
      </c>
      <c r="BM183" s="25" t="s">
        <v>379</v>
      </c>
    </row>
    <row r="184" s="1" customFormat="1" ht="16.5" customHeight="1">
      <c r="B184" s="47"/>
      <c r="C184" s="237" t="s">
        <v>398</v>
      </c>
      <c r="D184" s="237" t="s">
        <v>211</v>
      </c>
      <c r="E184" s="238" t="s">
        <v>2284</v>
      </c>
      <c r="F184" s="239" t="s">
        <v>2285</v>
      </c>
      <c r="G184" s="240" t="s">
        <v>268</v>
      </c>
      <c r="H184" s="241">
        <v>0.5</v>
      </c>
      <c r="I184" s="242"/>
      <c r="J184" s="243">
        <f>ROUND(I184*H184,2)</f>
        <v>0</v>
      </c>
      <c r="K184" s="239" t="s">
        <v>21</v>
      </c>
      <c r="L184" s="73"/>
      <c r="M184" s="244" t="s">
        <v>21</v>
      </c>
      <c r="N184" s="245" t="s">
        <v>43</v>
      </c>
      <c r="O184" s="48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5" t="s">
        <v>216</v>
      </c>
      <c r="AT184" s="25" t="s">
        <v>211</v>
      </c>
      <c r="AU184" s="25" t="s">
        <v>101</v>
      </c>
      <c r="AY184" s="25" t="s">
        <v>209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5" t="s">
        <v>79</v>
      </c>
      <c r="BK184" s="248">
        <f>ROUND(I184*H184,2)</f>
        <v>0</v>
      </c>
      <c r="BL184" s="25" t="s">
        <v>216</v>
      </c>
      <c r="BM184" s="25" t="s">
        <v>384</v>
      </c>
    </row>
    <row r="185" s="11" customFormat="1" ht="22.32" customHeight="1">
      <c r="B185" s="221"/>
      <c r="C185" s="222"/>
      <c r="D185" s="223" t="s">
        <v>71</v>
      </c>
      <c r="E185" s="235" t="s">
        <v>2253</v>
      </c>
      <c r="F185" s="235" t="s">
        <v>2362</v>
      </c>
      <c r="G185" s="222"/>
      <c r="H185" s="222"/>
      <c r="I185" s="225"/>
      <c r="J185" s="236">
        <f>BK185</f>
        <v>0</v>
      </c>
      <c r="K185" s="222"/>
      <c r="L185" s="227"/>
      <c r="M185" s="228"/>
      <c r="N185" s="229"/>
      <c r="O185" s="229"/>
      <c r="P185" s="230">
        <f>SUM(P186:P189)</f>
        <v>0</v>
      </c>
      <c r="Q185" s="229"/>
      <c r="R185" s="230">
        <f>SUM(R186:R189)</f>
        <v>0</v>
      </c>
      <c r="S185" s="229"/>
      <c r="T185" s="231">
        <f>SUM(T186:T189)</f>
        <v>0</v>
      </c>
      <c r="AR185" s="232" t="s">
        <v>79</v>
      </c>
      <c r="AT185" s="233" t="s">
        <v>71</v>
      </c>
      <c r="AU185" s="233" t="s">
        <v>81</v>
      </c>
      <c r="AY185" s="232" t="s">
        <v>209</v>
      </c>
      <c r="BK185" s="234">
        <f>SUM(BK186:BK189)</f>
        <v>0</v>
      </c>
    </row>
    <row r="186" s="1" customFormat="1" ht="16.5" customHeight="1">
      <c r="B186" s="47"/>
      <c r="C186" s="237" t="s">
        <v>403</v>
      </c>
      <c r="D186" s="237" t="s">
        <v>211</v>
      </c>
      <c r="E186" s="238" t="s">
        <v>2363</v>
      </c>
      <c r="F186" s="239" t="s">
        <v>2364</v>
      </c>
      <c r="G186" s="240" t="s">
        <v>268</v>
      </c>
      <c r="H186" s="241">
        <v>16.5</v>
      </c>
      <c r="I186" s="242"/>
      <c r="J186" s="243">
        <f>ROUND(I186*H186,2)</f>
        <v>0</v>
      </c>
      <c r="K186" s="239" t="s">
        <v>21</v>
      </c>
      <c r="L186" s="73"/>
      <c r="M186" s="244" t="s">
        <v>21</v>
      </c>
      <c r="N186" s="245" t="s">
        <v>43</v>
      </c>
      <c r="O186" s="48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5" t="s">
        <v>216</v>
      </c>
      <c r="AT186" s="25" t="s">
        <v>211</v>
      </c>
      <c r="AU186" s="25" t="s">
        <v>101</v>
      </c>
      <c r="AY186" s="25" t="s">
        <v>209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79</v>
      </c>
      <c r="BK186" s="248">
        <f>ROUND(I186*H186,2)</f>
        <v>0</v>
      </c>
      <c r="BL186" s="25" t="s">
        <v>216</v>
      </c>
      <c r="BM186" s="25" t="s">
        <v>391</v>
      </c>
    </row>
    <row r="187" s="1" customFormat="1" ht="16.5" customHeight="1">
      <c r="B187" s="47"/>
      <c r="C187" s="237" t="s">
        <v>408</v>
      </c>
      <c r="D187" s="237" t="s">
        <v>211</v>
      </c>
      <c r="E187" s="238" t="s">
        <v>2280</v>
      </c>
      <c r="F187" s="239" t="s">
        <v>2281</v>
      </c>
      <c r="G187" s="240" t="s">
        <v>1150</v>
      </c>
      <c r="H187" s="241">
        <v>7</v>
      </c>
      <c r="I187" s="242"/>
      <c r="J187" s="243">
        <f>ROUND(I187*H187,2)</f>
        <v>0</v>
      </c>
      <c r="K187" s="239" t="s">
        <v>21</v>
      </c>
      <c r="L187" s="73"/>
      <c r="M187" s="244" t="s">
        <v>21</v>
      </c>
      <c r="N187" s="245" t="s">
        <v>43</v>
      </c>
      <c r="O187" s="48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5" t="s">
        <v>216</v>
      </c>
      <c r="AT187" s="25" t="s">
        <v>211</v>
      </c>
      <c r="AU187" s="25" t="s">
        <v>101</v>
      </c>
      <c r="AY187" s="25" t="s">
        <v>209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5" t="s">
        <v>79</v>
      </c>
      <c r="BK187" s="248">
        <f>ROUND(I187*H187,2)</f>
        <v>0</v>
      </c>
      <c r="BL187" s="25" t="s">
        <v>216</v>
      </c>
      <c r="BM187" s="25" t="s">
        <v>396</v>
      </c>
    </row>
    <row r="188" s="1" customFormat="1" ht="16.5" customHeight="1">
      <c r="B188" s="47"/>
      <c r="C188" s="237" t="s">
        <v>413</v>
      </c>
      <c r="D188" s="237" t="s">
        <v>211</v>
      </c>
      <c r="E188" s="238" t="s">
        <v>2888</v>
      </c>
      <c r="F188" s="239" t="s">
        <v>2889</v>
      </c>
      <c r="G188" s="240" t="s">
        <v>268</v>
      </c>
      <c r="H188" s="241">
        <v>2</v>
      </c>
      <c r="I188" s="242"/>
      <c r="J188" s="243">
        <f>ROUND(I188*H188,2)</f>
        <v>0</v>
      </c>
      <c r="K188" s="239" t="s">
        <v>21</v>
      </c>
      <c r="L188" s="73"/>
      <c r="M188" s="244" t="s">
        <v>21</v>
      </c>
      <c r="N188" s="245" t="s">
        <v>43</v>
      </c>
      <c r="O188" s="48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5" t="s">
        <v>216</v>
      </c>
      <c r="AT188" s="25" t="s">
        <v>211</v>
      </c>
      <c r="AU188" s="25" t="s">
        <v>101</v>
      </c>
      <c r="AY188" s="25" t="s">
        <v>209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5" t="s">
        <v>79</v>
      </c>
      <c r="BK188" s="248">
        <f>ROUND(I188*H188,2)</f>
        <v>0</v>
      </c>
      <c r="BL188" s="25" t="s">
        <v>216</v>
      </c>
      <c r="BM188" s="25" t="s">
        <v>401</v>
      </c>
    </row>
    <row r="189" s="1" customFormat="1" ht="16.5" customHeight="1">
      <c r="B189" s="47"/>
      <c r="C189" s="237" t="s">
        <v>418</v>
      </c>
      <c r="D189" s="237" t="s">
        <v>211</v>
      </c>
      <c r="E189" s="238" t="s">
        <v>2890</v>
      </c>
      <c r="F189" s="239" t="s">
        <v>2891</v>
      </c>
      <c r="G189" s="240" t="s">
        <v>268</v>
      </c>
      <c r="H189" s="241">
        <v>0.5</v>
      </c>
      <c r="I189" s="242"/>
      <c r="J189" s="243">
        <f>ROUND(I189*H189,2)</f>
        <v>0</v>
      </c>
      <c r="K189" s="239" t="s">
        <v>21</v>
      </c>
      <c r="L189" s="73"/>
      <c r="M189" s="244" t="s">
        <v>21</v>
      </c>
      <c r="N189" s="245" t="s">
        <v>43</v>
      </c>
      <c r="O189" s="48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5" t="s">
        <v>216</v>
      </c>
      <c r="AT189" s="25" t="s">
        <v>211</v>
      </c>
      <c r="AU189" s="25" t="s">
        <v>101</v>
      </c>
      <c r="AY189" s="25" t="s">
        <v>209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79</v>
      </c>
      <c r="BK189" s="248">
        <f>ROUND(I189*H189,2)</f>
        <v>0</v>
      </c>
      <c r="BL189" s="25" t="s">
        <v>216</v>
      </c>
      <c r="BM189" s="25" t="s">
        <v>616</v>
      </c>
    </row>
    <row r="190" s="11" customFormat="1" ht="22.32" customHeight="1">
      <c r="B190" s="221"/>
      <c r="C190" s="222"/>
      <c r="D190" s="223" t="s">
        <v>71</v>
      </c>
      <c r="E190" s="235" t="s">
        <v>2255</v>
      </c>
      <c r="F190" s="235" t="s">
        <v>2287</v>
      </c>
      <c r="G190" s="222"/>
      <c r="H190" s="222"/>
      <c r="I190" s="225"/>
      <c r="J190" s="236">
        <f>BK190</f>
        <v>0</v>
      </c>
      <c r="K190" s="222"/>
      <c r="L190" s="227"/>
      <c r="M190" s="228"/>
      <c r="N190" s="229"/>
      <c r="O190" s="229"/>
      <c r="P190" s="230">
        <f>SUM(P191:P195)</f>
        <v>0</v>
      </c>
      <c r="Q190" s="229"/>
      <c r="R190" s="230">
        <f>SUM(R191:R195)</f>
        <v>0</v>
      </c>
      <c r="S190" s="229"/>
      <c r="T190" s="231">
        <f>SUM(T191:T195)</f>
        <v>0</v>
      </c>
      <c r="AR190" s="232" t="s">
        <v>79</v>
      </c>
      <c r="AT190" s="233" t="s">
        <v>71</v>
      </c>
      <c r="AU190" s="233" t="s">
        <v>81</v>
      </c>
      <c r="AY190" s="232" t="s">
        <v>209</v>
      </c>
      <c r="BK190" s="234">
        <f>SUM(BK191:BK195)</f>
        <v>0</v>
      </c>
    </row>
    <row r="191" s="1" customFormat="1" ht="16.5" customHeight="1">
      <c r="B191" s="47"/>
      <c r="C191" s="237" t="s">
        <v>423</v>
      </c>
      <c r="D191" s="237" t="s">
        <v>211</v>
      </c>
      <c r="E191" s="238" t="s">
        <v>2288</v>
      </c>
      <c r="F191" s="239" t="s">
        <v>2289</v>
      </c>
      <c r="G191" s="240" t="s">
        <v>223</v>
      </c>
      <c r="H191" s="241">
        <v>2</v>
      </c>
      <c r="I191" s="242"/>
      <c r="J191" s="243">
        <f>ROUND(I191*H191,2)</f>
        <v>0</v>
      </c>
      <c r="K191" s="239" t="s">
        <v>21</v>
      </c>
      <c r="L191" s="73"/>
      <c r="M191" s="244" t="s">
        <v>21</v>
      </c>
      <c r="N191" s="245" t="s">
        <v>43</v>
      </c>
      <c r="O191" s="48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5" t="s">
        <v>216</v>
      </c>
      <c r="AT191" s="25" t="s">
        <v>211</v>
      </c>
      <c r="AU191" s="25" t="s">
        <v>101</v>
      </c>
      <c r="AY191" s="25" t="s">
        <v>209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79</v>
      </c>
      <c r="BK191" s="248">
        <f>ROUND(I191*H191,2)</f>
        <v>0</v>
      </c>
      <c r="BL191" s="25" t="s">
        <v>216</v>
      </c>
      <c r="BM191" s="25" t="s">
        <v>625</v>
      </c>
    </row>
    <row r="192" s="1" customFormat="1" ht="16.5" customHeight="1">
      <c r="B192" s="47"/>
      <c r="C192" s="237" t="s">
        <v>428</v>
      </c>
      <c r="D192" s="237" t="s">
        <v>211</v>
      </c>
      <c r="E192" s="238" t="s">
        <v>2290</v>
      </c>
      <c r="F192" s="239" t="s">
        <v>2291</v>
      </c>
      <c r="G192" s="240" t="s">
        <v>223</v>
      </c>
      <c r="H192" s="241">
        <v>4</v>
      </c>
      <c r="I192" s="242"/>
      <c r="J192" s="243">
        <f>ROUND(I192*H192,2)</f>
        <v>0</v>
      </c>
      <c r="K192" s="239" t="s">
        <v>21</v>
      </c>
      <c r="L192" s="73"/>
      <c r="M192" s="244" t="s">
        <v>21</v>
      </c>
      <c r="N192" s="245" t="s">
        <v>43</v>
      </c>
      <c r="O192" s="48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5" t="s">
        <v>216</v>
      </c>
      <c r="AT192" s="25" t="s">
        <v>211</v>
      </c>
      <c r="AU192" s="25" t="s">
        <v>101</v>
      </c>
      <c r="AY192" s="25" t="s">
        <v>209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25" t="s">
        <v>79</v>
      </c>
      <c r="BK192" s="248">
        <f>ROUND(I192*H192,2)</f>
        <v>0</v>
      </c>
      <c r="BL192" s="25" t="s">
        <v>216</v>
      </c>
      <c r="BM192" s="25" t="s">
        <v>634</v>
      </c>
    </row>
    <row r="193" s="1" customFormat="1" ht="16.5" customHeight="1">
      <c r="B193" s="47"/>
      <c r="C193" s="237" t="s">
        <v>433</v>
      </c>
      <c r="D193" s="237" t="s">
        <v>211</v>
      </c>
      <c r="E193" s="238" t="s">
        <v>2292</v>
      </c>
      <c r="F193" s="239" t="s">
        <v>2293</v>
      </c>
      <c r="G193" s="240" t="s">
        <v>223</v>
      </c>
      <c r="H193" s="241">
        <v>6</v>
      </c>
      <c r="I193" s="242"/>
      <c r="J193" s="243">
        <f>ROUND(I193*H193,2)</f>
        <v>0</v>
      </c>
      <c r="K193" s="239" t="s">
        <v>21</v>
      </c>
      <c r="L193" s="73"/>
      <c r="M193" s="244" t="s">
        <v>21</v>
      </c>
      <c r="N193" s="245" t="s">
        <v>43</v>
      </c>
      <c r="O193" s="48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5" t="s">
        <v>216</v>
      </c>
      <c r="AT193" s="25" t="s">
        <v>211</v>
      </c>
      <c r="AU193" s="25" t="s">
        <v>101</v>
      </c>
      <c r="AY193" s="25" t="s">
        <v>209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79</v>
      </c>
      <c r="BK193" s="248">
        <f>ROUND(I193*H193,2)</f>
        <v>0</v>
      </c>
      <c r="BL193" s="25" t="s">
        <v>216</v>
      </c>
      <c r="BM193" s="25" t="s">
        <v>646</v>
      </c>
    </row>
    <row r="194" s="1" customFormat="1" ht="16.5" customHeight="1">
      <c r="B194" s="47"/>
      <c r="C194" s="237" t="s">
        <v>439</v>
      </c>
      <c r="D194" s="237" t="s">
        <v>211</v>
      </c>
      <c r="E194" s="238" t="s">
        <v>2294</v>
      </c>
      <c r="F194" s="239" t="s">
        <v>2295</v>
      </c>
      <c r="G194" s="240" t="s">
        <v>223</v>
      </c>
      <c r="H194" s="241">
        <v>5</v>
      </c>
      <c r="I194" s="242"/>
      <c r="J194" s="243">
        <f>ROUND(I194*H194,2)</f>
        <v>0</v>
      </c>
      <c r="K194" s="239" t="s">
        <v>21</v>
      </c>
      <c r="L194" s="73"/>
      <c r="M194" s="244" t="s">
        <v>21</v>
      </c>
      <c r="N194" s="245" t="s">
        <v>43</v>
      </c>
      <c r="O194" s="48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AR194" s="25" t="s">
        <v>216</v>
      </c>
      <c r="AT194" s="25" t="s">
        <v>211</v>
      </c>
      <c r="AU194" s="25" t="s">
        <v>101</v>
      </c>
      <c r="AY194" s="25" t="s">
        <v>209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79</v>
      </c>
      <c r="BK194" s="248">
        <f>ROUND(I194*H194,2)</f>
        <v>0</v>
      </c>
      <c r="BL194" s="25" t="s">
        <v>216</v>
      </c>
      <c r="BM194" s="25" t="s">
        <v>655</v>
      </c>
    </row>
    <row r="195" s="1" customFormat="1" ht="16.5" customHeight="1">
      <c r="B195" s="47"/>
      <c r="C195" s="237" t="s">
        <v>443</v>
      </c>
      <c r="D195" s="237" t="s">
        <v>211</v>
      </c>
      <c r="E195" s="238" t="s">
        <v>2296</v>
      </c>
      <c r="F195" s="239" t="s">
        <v>2297</v>
      </c>
      <c r="G195" s="240" t="s">
        <v>223</v>
      </c>
      <c r="H195" s="241">
        <v>15</v>
      </c>
      <c r="I195" s="242"/>
      <c r="J195" s="243">
        <f>ROUND(I195*H195,2)</f>
        <v>0</v>
      </c>
      <c r="K195" s="239" t="s">
        <v>21</v>
      </c>
      <c r="L195" s="73"/>
      <c r="M195" s="244" t="s">
        <v>21</v>
      </c>
      <c r="N195" s="245" t="s">
        <v>43</v>
      </c>
      <c r="O195" s="48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5" t="s">
        <v>216</v>
      </c>
      <c r="AT195" s="25" t="s">
        <v>211</v>
      </c>
      <c r="AU195" s="25" t="s">
        <v>101</v>
      </c>
      <c r="AY195" s="25" t="s">
        <v>209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79</v>
      </c>
      <c r="BK195" s="248">
        <f>ROUND(I195*H195,2)</f>
        <v>0</v>
      </c>
      <c r="BL195" s="25" t="s">
        <v>216</v>
      </c>
      <c r="BM195" s="25" t="s">
        <v>665</v>
      </c>
    </row>
    <row r="196" s="11" customFormat="1" ht="22.32" customHeight="1">
      <c r="B196" s="221"/>
      <c r="C196" s="222"/>
      <c r="D196" s="223" t="s">
        <v>71</v>
      </c>
      <c r="E196" s="235" t="s">
        <v>2261</v>
      </c>
      <c r="F196" s="235" t="s">
        <v>2299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P197</f>
        <v>0</v>
      </c>
      <c r="Q196" s="229"/>
      <c r="R196" s="230">
        <f>R197</f>
        <v>0</v>
      </c>
      <c r="S196" s="229"/>
      <c r="T196" s="231">
        <f>T197</f>
        <v>0</v>
      </c>
      <c r="AR196" s="232" t="s">
        <v>79</v>
      </c>
      <c r="AT196" s="233" t="s">
        <v>71</v>
      </c>
      <c r="AU196" s="233" t="s">
        <v>81</v>
      </c>
      <c r="AY196" s="232" t="s">
        <v>209</v>
      </c>
      <c r="BK196" s="234">
        <f>BK197</f>
        <v>0</v>
      </c>
    </row>
    <row r="197" s="1" customFormat="1" ht="16.5" customHeight="1">
      <c r="B197" s="47"/>
      <c r="C197" s="237" t="s">
        <v>449</v>
      </c>
      <c r="D197" s="237" t="s">
        <v>211</v>
      </c>
      <c r="E197" s="238" t="s">
        <v>2300</v>
      </c>
      <c r="F197" s="239" t="s">
        <v>2301</v>
      </c>
      <c r="G197" s="240" t="s">
        <v>223</v>
      </c>
      <c r="H197" s="241">
        <v>5</v>
      </c>
      <c r="I197" s="242"/>
      <c r="J197" s="243">
        <f>ROUND(I197*H197,2)</f>
        <v>0</v>
      </c>
      <c r="K197" s="239" t="s">
        <v>21</v>
      </c>
      <c r="L197" s="73"/>
      <c r="M197" s="244" t="s">
        <v>21</v>
      </c>
      <c r="N197" s="245" t="s">
        <v>43</v>
      </c>
      <c r="O197" s="48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AR197" s="25" t="s">
        <v>216</v>
      </c>
      <c r="AT197" s="25" t="s">
        <v>211</v>
      </c>
      <c r="AU197" s="25" t="s">
        <v>101</v>
      </c>
      <c r="AY197" s="25" t="s">
        <v>209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25" t="s">
        <v>79</v>
      </c>
      <c r="BK197" s="248">
        <f>ROUND(I197*H197,2)</f>
        <v>0</v>
      </c>
      <c r="BL197" s="25" t="s">
        <v>216</v>
      </c>
      <c r="BM197" s="25" t="s">
        <v>674</v>
      </c>
    </row>
    <row r="198" s="11" customFormat="1" ht="22.32" customHeight="1">
      <c r="B198" s="221"/>
      <c r="C198" s="222"/>
      <c r="D198" s="223" t="s">
        <v>71</v>
      </c>
      <c r="E198" s="235" t="s">
        <v>2265</v>
      </c>
      <c r="F198" s="235" t="s">
        <v>2303</v>
      </c>
      <c r="G198" s="222"/>
      <c r="H198" s="222"/>
      <c r="I198" s="225"/>
      <c r="J198" s="236">
        <f>BK198</f>
        <v>0</v>
      </c>
      <c r="K198" s="222"/>
      <c r="L198" s="227"/>
      <c r="M198" s="228"/>
      <c r="N198" s="229"/>
      <c r="O198" s="229"/>
      <c r="P198" s="230">
        <f>P199</f>
        <v>0</v>
      </c>
      <c r="Q198" s="229"/>
      <c r="R198" s="230">
        <f>R199</f>
        <v>0</v>
      </c>
      <c r="S198" s="229"/>
      <c r="T198" s="231">
        <f>T199</f>
        <v>0</v>
      </c>
      <c r="AR198" s="232" t="s">
        <v>79</v>
      </c>
      <c r="AT198" s="233" t="s">
        <v>71</v>
      </c>
      <c r="AU198" s="233" t="s">
        <v>81</v>
      </c>
      <c r="AY198" s="232" t="s">
        <v>209</v>
      </c>
      <c r="BK198" s="234">
        <f>BK199</f>
        <v>0</v>
      </c>
    </row>
    <row r="199" s="1" customFormat="1" ht="16.5" customHeight="1">
      <c r="B199" s="47"/>
      <c r="C199" s="237" t="s">
        <v>455</v>
      </c>
      <c r="D199" s="237" t="s">
        <v>211</v>
      </c>
      <c r="E199" s="238" t="s">
        <v>2892</v>
      </c>
      <c r="F199" s="239" t="s">
        <v>2305</v>
      </c>
      <c r="G199" s="240" t="s">
        <v>2306</v>
      </c>
      <c r="H199" s="241">
        <v>1</v>
      </c>
      <c r="I199" s="242"/>
      <c r="J199" s="243">
        <f>ROUND(I199*H199,2)</f>
        <v>0</v>
      </c>
      <c r="K199" s="239" t="s">
        <v>21</v>
      </c>
      <c r="L199" s="73"/>
      <c r="M199" s="244" t="s">
        <v>21</v>
      </c>
      <c r="N199" s="245" t="s">
        <v>43</v>
      </c>
      <c r="O199" s="48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5" t="s">
        <v>216</v>
      </c>
      <c r="AT199" s="25" t="s">
        <v>211</v>
      </c>
      <c r="AU199" s="25" t="s">
        <v>101</v>
      </c>
      <c r="AY199" s="25" t="s">
        <v>209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79</v>
      </c>
      <c r="BK199" s="248">
        <f>ROUND(I199*H199,2)</f>
        <v>0</v>
      </c>
      <c r="BL199" s="25" t="s">
        <v>216</v>
      </c>
      <c r="BM199" s="25" t="s">
        <v>683</v>
      </c>
    </row>
    <row r="200" s="11" customFormat="1" ht="22.32" customHeight="1">
      <c r="B200" s="221"/>
      <c r="C200" s="222"/>
      <c r="D200" s="223" t="s">
        <v>71</v>
      </c>
      <c r="E200" s="235" t="s">
        <v>2271</v>
      </c>
      <c r="F200" s="235" t="s">
        <v>2893</v>
      </c>
      <c r="G200" s="222"/>
      <c r="H200" s="222"/>
      <c r="I200" s="225"/>
      <c r="J200" s="236">
        <f>BK200</f>
        <v>0</v>
      </c>
      <c r="K200" s="222"/>
      <c r="L200" s="227"/>
      <c r="M200" s="228"/>
      <c r="N200" s="229"/>
      <c r="O200" s="229"/>
      <c r="P200" s="230">
        <f>P201</f>
        <v>0</v>
      </c>
      <c r="Q200" s="229"/>
      <c r="R200" s="230">
        <f>R201</f>
        <v>0</v>
      </c>
      <c r="S200" s="229"/>
      <c r="T200" s="231">
        <f>T201</f>
        <v>0</v>
      </c>
      <c r="AR200" s="232" t="s">
        <v>79</v>
      </c>
      <c r="AT200" s="233" t="s">
        <v>71</v>
      </c>
      <c r="AU200" s="233" t="s">
        <v>81</v>
      </c>
      <c r="AY200" s="232" t="s">
        <v>209</v>
      </c>
      <c r="BK200" s="234">
        <f>BK201</f>
        <v>0</v>
      </c>
    </row>
    <row r="201" s="1" customFormat="1" ht="16.5" customHeight="1">
      <c r="B201" s="47"/>
      <c r="C201" s="237" t="s">
        <v>460</v>
      </c>
      <c r="D201" s="237" t="s">
        <v>211</v>
      </c>
      <c r="E201" s="238" t="s">
        <v>2894</v>
      </c>
      <c r="F201" s="239" t="s">
        <v>2895</v>
      </c>
      <c r="G201" s="240" t="s">
        <v>223</v>
      </c>
      <c r="H201" s="241">
        <v>7</v>
      </c>
      <c r="I201" s="242"/>
      <c r="J201" s="243">
        <f>ROUND(I201*H201,2)</f>
        <v>0</v>
      </c>
      <c r="K201" s="239" t="s">
        <v>21</v>
      </c>
      <c r="L201" s="73"/>
      <c r="M201" s="244" t="s">
        <v>21</v>
      </c>
      <c r="N201" s="245" t="s">
        <v>43</v>
      </c>
      <c r="O201" s="48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AR201" s="25" t="s">
        <v>216</v>
      </c>
      <c r="AT201" s="25" t="s">
        <v>211</v>
      </c>
      <c r="AU201" s="25" t="s">
        <v>101</v>
      </c>
      <c r="AY201" s="25" t="s">
        <v>209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5" t="s">
        <v>79</v>
      </c>
      <c r="BK201" s="248">
        <f>ROUND(I201*H201,2)</f>
        <v>0</v>
      </c>
      <c r="BL201" s="25" t="s">
        <v>216</v>
      </c>
      <c r="BM201" s="25" t="s">
        <v>446</v>
      </c>
    </row>
    <row r="202" s="11" customFormat="1" ht="22.32" customHeight="1">
      <c r="B202" s="221"/>
      <c r="C202" s="222"/>
      <c r="D202" s="223" t="s">
        <v>71</v>
      </c>
      <c r="E202" s="235" t="s">
        <v>2276</v>
      </c>
      <c r="F202" s="235" t="s">
        <v>2896</v>
      </c>
      <c r="G202" s="222"/>
      <c r="H202" s="222"/>
      <c r="I202" s="225"/>
      <c r="J202" s="236">
        <f>BK202</f>
        <v>0</v>
      </c>
      <c r="K202" s="222"/>
      <c r="L202" s="227"/>
      <c r="M202" s="228"/>
      <c r="N202" s="229"/>
      <c r="O202" s="229"/>
      <c r="P202" s="230">
        <f>P203</f>
        <v>0</v>
      </c>
      <c r="Q202" s="229"/>
      <c r="R202" s="230">
        <f>R203</f>
        <v>0</v>
      </c>
      <c r="S202" s="229"/>
      <c r="T202" s="231">
        <f>T203</f>
        <v>0</v>
      </c>
      <c r="AR202" s="232" t="s">
        <v>79</v>
      </c>
      <c r="AT202" s="233" t="s">
        <v>71</v>
      </c>
      <c r="AU202" s="233" t="s">
        <v>81</v>
      </c>
      <c r="AY202" s="232" t="s">
        <v>209</v>
      </c>
      <c r="BK202" s="234">
        <f>BK203</f>
        <v>0</v>
      </c>
    </row>
    <row r="203" s="1" customFormat="1" ht="16.5" customHeight="1">
      <c r="B203" s="47"/>
      <c r="C203" s="237" t="s">
        <v>465</v>
      </c>
      <c r="D203" s="237" t="s">
        <v>211</v>
      </c>
      <c r="E203" s="238" t="s">
        <v>2897</v>
      </c>
      <c r="F203" s="239" t="s">
        <v>2898</v>
      </c>
      <c r="G203" s="240" t="s">
        <v>268</v>
      </c>
      <c r="H203" s="241">
        <v>60</v>
      </c>
      <c r="I203" s="242"/>
      <c r="J203" s="243">
        <f>ROUND(I203*H203,2)</f>
        <v>0</v>
      </c>
      <c r="K203" s="239" t="s">
        <v>21</v>
      </c>
      <c r="L203" s="73"/>
      <c r="M203" s="244" t="s">
        <v>21</v>
      </c>
      <c r="N203" s="245" t="s">
        <v>43</v>
      </c>
      <c r="O203" s="48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AR203" s="25" t="s">
        <v>216</v>
      </c>
      <c r="AT203" s="25" t="s">
        <v>211</v>
      </c>
      <c r="AU203" s="25" t="s">
        <v>101</v>
      </c>
      <c r="AY203" s="25" t="s">
        <v>209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5" t="s">
        <v>79</v>
      </c>
      <c r="BK203" s="248">
        <f>ROUND(I203*H203,2)</f>
        <v>0</v>
      </c>
      <c r="BL203" s="25" t="s">
        <v>216</v>
      </c>
      <c r="BM203" s="25" t="s">
        <v>704</v>
      </c>
    </row>
    <row r="204" s="11" customFormat="1" ht="29.88" customHeight="1">
      <c r="B204" s="221"/>
      <c r="C204" s="222"/>
      <c r="D204" s="223" t="s">
        <v>71</v>
      </c>
      <c r="E204" s="235" t="s">
        <v>2286</v>
      </c>
      <c r="F204" s="235" t="s">
        <v>2334</v>
      </c>
      <c r="G204" s="222"/>
      <c r="H204" s="222"/>
      <c r="I204" s="225"/>
      <c r="J204" s="236">
        <f>BK204</f>
        <v>0</v>
      </c>
      <c r="K204" s="222"/>
      <c r="L204" s="227"/>
      <c r="M204" s="228"/>
      <c r="N204" s="229"/>
      <c r="O204" s="229"/>
      <c r="P204" s="230">
        <f>P205</f>
        <v>0</v>
      </c>
      <c r="Q204" s="229"/>
      <c r="R204" s="230">
        <f>R205</f>
        <v>0</v>
      </c>
      <c r="S204" s="229"/>
      <c r="T204" s="231">
        <f>T205</f>
        <v>0</v>
      </c>
      <c r="AR204" s="232" t="s">
        <v>79</v>
      </c>
      <c r="AT204" s="233" t="s">
        <v>71</v>
      </c>
      <c r="AU204" s="233" t="s">
        <v>79</v>
      </c>
      <c r="AY204" s="232" t="s">
        <v>209</v>
      </c>
      <c r="BK204" s="234">
        <f>BK205</f>
        <v>0</v>
      </c>
    </row>
    <row r="205" s="11" customFormat="1" ht="14.88" customHeight="1">
      <c r="B205" s="221"/>
      <c r="C205" s="222"/>
      <c r="D205" s="223" t="s">
        <v>71</v>
      </c>
      <c r="E205" s="235" t="s">
        <v>2298</v>
      </c>
      <c r="F205" s="235" t="s">
        <v>2336</v>
      </c>
      <c r="G205" s="222"/>
      <c r="H205" s="222"/>
      <c r="I205" s="225"/>
      <c r="J205" s="236">
        <f>BK205</f>
        <v>0</v>
      </c>
      <c r="K205" s="222"/>
      <c r="L205" s="227"/>
      <c r="M205" s="228"/>
      <c r="N205" s="229"/>
      <c r="O205" s="229"/>
      <c r="P205" s="230">
        <f>P206+P209+P211+P213+P216+P219+P220+P222+P225+P228</f>
        <v>0</v>
      </c>
      <c r="Q205" s="229"/>
      <c r="R205" s="230">
        <f>R206+R209+R211+R213+R216+R219+R220+R222+R225+R228</f>
        <v>0</v>
      </c>
      <c r="S205" s="229"/>
      <c r="T205" s="231">
        <f>T206+T209+T211+T213+T216+T219+T220+T222+T225+T228</f>
        <v>0</v>
      </c>
      <c r="AR205" s="232" t="s">
        <v>79</v>
      </c>
      <c r="AT205" s="233" t="s">
        <v>71</v>
      </c>
      <c r="AU205" s="233" t="s">
        <v>81</v>
      </c>
      <c r="AY205" s="232" t="s">
        <v>209</v>
      </c>
      <c r="BK205" s="234">
        <f>BK206+BK209+BK211+BK213+BK216+BK219+BK220+BK222+BK225+BK228</f>
        <v>0</v>
      </c>
    </row>
    <row r="206" s="15" customFormat="1" ht="14.4" customHeight="1">
      <c r="B206" s="298"/>
      <c r="C206" s="299"/>
      <c r="D206" s="300" t="s">
        <v>71</v>
      </c>
      <c r="E206" s="300" t="s">
        <v>2302</v>
      </c>
      <c r="F206" s="300" t="s">
        <v>2342</v>
      </c>
      <c r="G206" s="299"/>
      <c r="H206" s="299"/>
      <c r="I206" s="301"/>
      <c r="J206" s="302">
        <f>BK206</f>
        <v>0</v>
      </c>
      <c r="K206" s="299"/>
      <c r="L206" s="303"/>
      <c r="M206" s="304"/>
      <c r="N206" s="305"/>
      <c r="O206" s="305"/>
      <c r="P206" s="306">
        <f>SUM(P207:P208)</f>
        <v>0</v>
      </c>
      <c r="Q206" s="305"/>
      <c r="R206" s="306">
        <f>SUM(R207:R208)</f>
        <v>0</v>
      </c>
      <c r="S206" s="305"/>
      <c r="T206" s="307">
        <f>SUM(T207:T208)</f>
        <v>0</v>
      </c>
      <c r="AR206" s="308" t="s">
        <v>79</v>
      </c>
      <c r="AT206" s="309" t="s">
        <v>71</v>
      </c>
      <c r="AU206" s="309" t="s">
        <v>101</v>
      </c>
      <c r="AY206" s="308" t="s">
        <v>209</v>
      </c>
      <c r="BK206" s="310">
        <f>SUM(BK207:BK208)</f>
        <v>0</v>
      </c>
    </row>
    <row r="207" s="1" customFormat="1" ht="16.5" customHeight="1">
      <c r="B207" s="47"/>
      <c r="C207" s="237" t="s">
        <v>470</v>
      </c>
      <c r="D207" s="237" t="s">
        <v>211</v>
      </c>
      <c r="E207" s="238" t="s">
        <v>2899</v>
      </c>
      <c r="F207" s="239" t="s">
        <v>2372</v>
      </c>
      <c r="G207" s="240" t="s">
        <v>390</v>
      </c>
      <c r="H207" s="241">
        <v>50</v>
      </c>
      <c r="I207" s="242"/>
      <c r="J207" s="243">
        <f>ROUND(I207*H207,2)</f>
        <v>0</v>
      </c>
      <c r="K207" s="239" t="s">
        <v>21</v>
      </c>
      <c r="L207" s="73"/>
      <c r="M207" s="244" t="s">
        <v>21</v>
      </c>
      <c r="N207" s="245" t="s">
        <v>43</v>
      </c>
      <c r="O207" s="48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5" t="s">
        <v>216</v>
      </c>
      <c r="AT207" s="25" t="s">
        <v>211</v>
      </c>
      <c r="AU207" s="25" t="s">
        <v>216</v>
      </c>
      <c r="AY207" s="25" t="s">
        <v>209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79</v>
      </c>
      <c r="BK207" s="248">
        <f>ROUND(I207*H207,2)</f>
        <v>0</v>
      </c>
      <c r="BL207" s="25" t="s">
        <v>216</v>
      </c>
      <c r="BM207" s="25" t="s">
        <v>714</v>
      </c>
    </row>
    <row r="208" s="1" customFormat="1" ht="16.5" customHeight="1">
      <c r="B208" s="47"/>
      <c r="C208" s="237" t="s">
        <v>477</v>
      </c>
      <c r="D208" s="237" t="s">
        <v>211</v>
      </c>
      <c r="E208" s="238" t="s">
        <v>2900</v>
      </c>
      <c r="F208" s="239" t="s">
        <v>2901</v>
      </c>
      <c r="G208" s="240" t="s">
        <v>390</v>
      </c>
      <c r="H208" s="241">
        <v>25</v>
      </c>
      <c r="I208" s="242"/>
      <c r="J208" s="243">
        <f>ROUND(I208*H208,2)</f>
        <v>0</v>
      </c>
      <c r="K208" s="239" t="s">
        <v>21</v>
      </c>
      <c r="L208" s="73"/>
      <c r="M208" s="244" t="s">
        <v>21</v>
      </c>
      <c r="N208" s="245" t="s">
        <v>43</v>
      </c>
      <c r="O208" s="48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5" t="s">
        <v>216</v>
      </c>
      <c r="AT208" s="25" t="s">
        <v>211</v>
      </c>
      <c r="AU208" s="25" t="s">
        <v>216</v>
      </c>
      <c r="AY208" s="25" t="s">
        <v>209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5" t="s">
        <v>79</v>
      </c>
      <c r="BK208" s="248">
        <f>ROUND(I208*H208,2)</f>
        <v>0</v>
      </c>
      <c r="BL208" s="25" t="s">
        <v>216</v>
      </c>
      <c r="BM208" s="25" t="s">
        <v>724</v>
      </c>
    </row>
    <row r="209" s="15" customFormat="1" ht="21.6" customHeight="1">
      <c r="B209" s="298"/>
      <c r="C209" s="299"/>
      <c r="D209" s="300" t="s">
        <v>71</v>
      </c>
      <c r="E209" s="300" t="s">
        <v>2902</v>
      </c>
      <c r="F209" s="300" t="s">
        <v>2348</v>
      </c>
      <c r="G209" s="299"/>
      <c r="H209" s="299"/>
      <c r="I209" s="301"/>
      <c r="J209" s="302">
        <f>BK209</f>
        <v>0</v>
      </c>
      <c r="K209" s="299"/>
      <c r="L209" s="303"/>
      <c r="M209" s="304"/>
      <c r="N209" s="305"/>
      <c r="O209" s="305"/>
      <c r="P209" s="306">
        <f>P210</f>
        <v>0</v>
      </c>
      <c r="Q209" s="305"/>
      <c r="R209" s="306">
        <f>R210</f>
        <v>0</v>
      </c>
      <c r="S209" s="305"/>
      <c r="T209" s="307">
        <f>T210</f>
        <v>0</v>
      </c>
      <c r="AR209" s="308" t="s">
        <v>79</v>
      </c>
      <c r="AT209" s="309" t="s">
        <v>71</v>
      </c>
      <c r="AU209" s="309" t="s">
        <v>101</v>
      </c>
      <c r="AY209" s="308" t="s">
        <v>209</v>
      </c>
      <c r="BK209" s="310">
        <f>BK210</f>
        <v>0</v>
      </c>
    </row>
    <row r="210" s="1" customFormat="1" ht="16.5" customHeight="1">
      <c r="B210" s="47"/>
      <c r="C210" s="237" t="s">
        <v>483</v>
      </c>
      <c r="D210" s="237" t="s">
        <v>211</v>
      </c>
      <c r="E210" s="238" t="s">
        <v>2349</v>
      </c>
      <c r="F210" s="239" t="s">
        <v>2350</v>
      </c>
      <c r="G210" s="240" t="s">
        <v>390</v>
      </c>
      <c r="H210" s="241">
        <v>330</v>
      </c>
      <c r="I210" s="242"/>
      <c r="J210" s="243">
        <f>ROUND(I210*H210,2)</f>
        <v>0</v>
      </c>
      <c r="K210" s="239" t="s">
        <v>21</v>
      </c>
      <c r="L210" s="73"/>
      <c r="M210" s="244" t="s">
        <v>21</v>
      </c>
      <c r="N210" s="245" t="s">
        <v>43</v>
      </c>
      <c r="O210" s="48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AR210" s="25" t="s">
        <v>216</v>
      </c>
      <c r="AT210" s="25" t="s">
        <v>211</v>
      </c>
      <c r="AU210" s="25" t="s">
        <v>216</v>
      </c>
      <c r="AY210" s="25" t="s">
        <v>209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25" t="s">
        <v>79</v>
      </c>
      <c r="BK210" s="248">
        <f>ROUND(I210*H210,2)</f>
        <v>0</v>
      </c>
      <c r="BL210" s="25" t="s">
        <v>216</v>
      </c>
      <c r="BM210" s="25" t="s">
        <v>468</v>
      </c>
    </row>
    <row r="211" s="15" customFormat="1" ht="21.6" customHeight="1">
      <c r="B211" s="298"/>
      <c r="C211" s="299"/>
      <c r="D211" s="300" t="s">
        <v>71</v>
      </c>
      <c r="E211" s="300" t="s">
        <v>2903</v>
      </c>
      <c r="F211" s="300" t="s">
        <v>2352</v>
      </c>
      <c r="G211" s="299"/>
      <c r="H211" s="299"/>
      <c r="I211" s="301"/>
      <c r="J211" s="302">
        <f>BK211</f>
        <v>0</v>
      </c>
      <c r="K211" s="299"/>
      <c r="L211" s="303"/>
      <c r="M211" s="304"/>
      <c r="N211" s="305"/>
      <c r="O211" s="305"/>
      <c r="P211" s="306">
        <f>P212</f>
        <v>0</v>
      </c>
      <c r="Q211" s="305"/>
      <c r="R211" s="306">
        <f>R212</f>
        <v>0</v>
      </c>
      <c r="S211" s="305"/>
      <c r="T211" s="307">
        <f>T212</f>
        <v>0</v>
      </c>
      <c r="AR211" s="308" t="s">
        <v>79</v>
      </c>
      <c r="AT211" s="309" t="s">
        <v>71</v>
      </c>
      <c r="AU211" s="309" t="s">
        <v>101</v>
      </c>
      <c r="AY211" s="308" t="s">
        <v>209</v>
      </c>
      <c r="BK211" s="310">
        <f>BK212</f>
        <v>0</v>
      </c>
    </row>
    <row r="212" s="1" customFormat="1" ht="16.5" customHeight="1">
      <c r="B212" s="47"/>
      <c r="C212" s="237" t="s">
        <v>490</v>
      </c>
      <c r="D212" s="237" t="s">
        <v>211</v>
      </c>
      <c r="E212" s="238" t="s">
        <v>2353</v>
      </c>
      <c r="F212" s="239" t="s">
        <v>2354</v>
      </c>
      <c r="G212" s="240" t="s">
        <v>1150</v>
      </c>
      <c r="H212" s="241">
        <v>3</v>
      </c>
      <c r="I212" s="242"/>
      <c r="J212" s="243">
        <f>ROUND(I212*H212,2)</f>
        <v>0</v>
      </c>
      <c r="K212" s="239" t="s">
        <v>21</v>
      </c>
      <c r="L212" s="73"/>
      <c r="M212" s="244" t="s">
        <v>21</v>
      </c>
      <c r="N212" s="245" t="s">
        <v>43</v>
      </c>
      <c r="O212" s="48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5" t="s">
        <v>216</v>
      </c>
      <c r="AT212" s="25" t="s">
        <v>211</v>
      </c>
      <c r="AU212" s="25" t="s">
        <v>216</v>
      </c>
      <c r="AY212" s="25" t="s">
        <v>209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25" t="s">
        <v>79</v>
      </c>
      <c r="BK212" s="248">
        <f>ROUND(I212*H212,2)</f>
        <v>0</v>
      </c>
      <c r="BL212" s="25" t="s">
        <v>216</v>
      </c>
      <c r="BM212" s="25" t="s">
        <v>742</v>
      </c>
    </row>
    <row r="213" s="15" customFormat="1" ht="21.6" customHeight="1">
      <c r="B213" s="298"/>
      <c r="C213" s="299"/>
      <c r="D213" s="300" t="s">
        <v>71</v>
      </c>
      <c r="E213" s="300" t="s">
        <v>2904</v>
      </c>
      <c r="F213" s="300" t="s">
        <v>2356</v>
      </c>
      <c r="G213" s="299"/>
      <c r="H213" s="299"/>
      <c r="I213" s="301"/>
      <c r="J213" s="302">
        <f>BK213</f>
        <v>0</v>
      </c>
      <c r="K213" s="299"/>
      <c r="L213" s="303"/>
      <c r="M213" s="304"/>
      <c r="N213" s="305"/>
      <c r="O213" s="305"/>
      <c r="P213" s="306">
        <f>SUM(P214:P215)</f>
        <v>0</v>
      </c>
      <c r="Q213" s="305"/>
      <c r="R213" s="306">
        <f>SUM(R214:R215)</f>
        <v>0</v>
      </c>
      <c r="S213" s="305"/>
      <c r="T213" s="307">
        <f>SUM(T214:T215)</f>
        <v>0</v>
      </c>
      <c r="AR213" s="308" t="s">
        <v>79</v>
      </c>
      <c r="AT213" s="309" t="s">
        <v>71</v>
      </c>
      <c r="AU213" s="309" t="s">
        <v>101</v>
      </c>
      <c r="AY213" s="308" t="s">
        <v>209</v>
      </c>
      <c r="BK213" s="310">
        <f>SUM(BK214:BK215)</f>
        <v>0</v>
      </c>
    </row>
    <row r="214" s="1" customFormat="1" ht="16.5" customHeight="1">
      <c r="B214" s="47"/>
      <c r="C214" s="237" t="s">
        <v>496</v>
      </c>
      <c r="D214" s="237" t="s">
        <v>211</v>
      </c>
      <c r="E214" s="238" t="s">
        <v>2357</v>
      </c>
      <c r="F214" s="239" t="s">
        <v>2147</v>
      </c>
      <c r="G214" s="240" t="s">
        <v>1150</v>
      </c>
      <c r="H214" s="241">
        <v>6</v>
      </c>
      <c r="I214" s="242"/>
      <c r="J214" s="243">
        <f>ROUND(I214*H214,2)</f>
        <v>0</v>
      </c>
      <c r="K214" s="239" t="s">
        <v>21</v>
      </c>
      <c r="L214" s="73"/>
      <c r="M214" s="244" t="s">
        <v>21</v>
      </c>
      <c r="N214" s="245" t="s">
        <v>43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AR214" s="25" t="s">
        <v>216</v>
      </c>
      <c r="AT214" s="25" t="s">
        <v>211</v>
      </c>
      <c r="AU214" s="25" t="s">
        <v>216</v>
      </c>
      <c r="AY214" s="25" t="s">
        <v>209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79</v>
      </c>
      <c r="BK214" s="248">
        <f>ROUND(I214*H214,2)</f>
        <v>0</v>
      </c>
      <c r="BL214" s="25" t="s">
        <v>216</v>
      </c>
      <c r="BM214" s="25" t="s">
        <v>750</v>
      </c>
    </row>
    <row r="215" s="1" customFormat="1" ht="16.5" customHeight="1">
      <c r="B215" s="47"/>
      <c r="C215" s="237" t="s">
        <v>501</v>
      </c>
      <c r="D215" s="237" t="s">
        <v>211</v>
      </c>
      <c r="E215" s="238" t="s">
        <v>2358</v>
      </c>
      <c r="F215" s="239" t="s">
        <v>2149</v>
      </c>
      <c r="G215" s="240" t="s">
        <v>1150</v>
      </c>
      <c r="H215" s="241">
        <v>3</v>
      </c>
      <c r="I215" s="242"/>
      <c r="J215" s="243">
        <f>ROUND(I215*H215,2)</f>
        <v>0</v>
      </c>
      <c r="K215" s="239" t="s">
        <v>21</v>
      </c>
      <c r="L215" s="73"/>
      <c r="M215" s="244" t="s">
        <v>21</v>
      </c>
      <c r="N215" s="245" t="s">
        <v>43</v>
      </c>
      <c r="O215" s="48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AR215" s="25" t="s">
        <v>216</v>
      </c>
      <c r="AT215" s="25" t="s">
        <v>211</v>
      </c>
      <c r="AU215" s="25" t="s">
        <v>216</v>
      </c>
      <c r="AY215" s="25" t="s">
        <v>209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25" t="s">
        <v>79</v>
      </c>
      <c r="BK215" s="248">
        <f>ROUND(I215*H215,2)</f>
        <v>0</v>
      </c>
      <c r="BL215" s="25" t="s">
        <v>216</v>
      </c>
      <c r="BM215" s="25" t="s">
        <v>760</v>
      </c>
    </row>
    <row r="216" s="15" customFormat="1" ht="21.6" customHeight="1">
      <c r="B216" s="298"/>
      <c r="C216" s="299"/>
      <c r="D216" s="300" t="s">
        <v>71</v>
      </c>
      <c r="E216" s="300" t="s">
        <v>2234</v>
      </c>
      <c r="F216" s="300" t="s">
        <v>2266</v>
      </c>
      <c r="G216" s="299"/>
      <c r="H216" s="299"/>
      <c r="I216" s="301"/>
      <c r="J216" s="302">
        <f>BK216</f>
        <v>0</v>
      </c>
      <c r="K216" s="299"/>
      <c r="L216" s="303"/>
      <c r="M216" s="304"/>
      <c r="N216" s="305"/>
      <c r="O216" s="305"/>
      <c r="P216" s="306">
        <f>SUM(P217:P218)</f>
        <v>0</v>
      </c>
      <c r="Q216" s="305"/>
      <c r="R216" s="306">
        <f>SUM(R217:R218)</f>
        <v>0</v>
      </c>
      <c r="S216" s="305"/>
      <c r="T216" s="307">
        <f>SUM(T217:T218)</f>
        <v>0</v>
      </c>
      <c r="AR216" s="308" t="s">
        <v>79</v>
      </c>
      <c r="AT216" s="309" t="s">
        <v>71</v>
      </c>
      <c r="AU216" s="309" t="s">
        <v>101</v>
      </c>
      <c r="AY216" s="308" t="s">
        <v>209</v>
      </c>
      <c r="BK216" s="310">
        <f>SUM(BK217:BK218)</f>
        <v>0</v>
      </c>
    </row>
    <row r="217" s="1" customFormat="1" ht="16.5" customHeight="1">
      <c r="B217" s="47"/>
      <c r="C217" s="237" t="s">
        <v>506</v>
      </c>
      <c r="D217" s="237" t="s">
        <v>211</v>
      </c>
      <c r="E217" s="238" t="s">
        <v>2267</v>
      </c>
      <c r="F217" s="239" t="s">
        <v>2268</v>
      </c>
      <c r="G217" s="240" t="s">
        <v>390</v>
      </c>
      <c r="H217" s="241">
        <v>15</v>
      </c>
      <c r="I217" s="242"/>
      <c r="J217" s="243">
        <f>ROUND(I217*H217,2)</f>
        <v>0</v>
      </c>
      <c r="K217" s="239" t="s">
        <v>21</v>
      </c>
      <c r="L217" s="73"/>
      <c r="M217" s="244" t="s">
        <v>21</v>
      </c>
      <c r="N217" s="245" t="s">
        <v>43</v>
      </c>
      <c r="O217" s="48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5" t="s">
        <v>216</v>
      </c>
      <c r="AT217" s="25" t="s">
        <v>211</v>
      </c>
      <c r="AU217" s="25" t="s">
        <v>216</v>
      </c>
      <c r="AY217" s="25" t="s">
        <v>209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5" t="s">
        <v>79</v>
      </c>
      <c r="BK217" s="248">
        <f>ROUND(I217*H217,2)</f>
        <v>0</v>
      </c>
      <c r="BL217" s="25" t="s">
        <v>216</v>
      </c>
      <c r="BM217" s="25" t="s">
        <v>493</v>
      </c>
    </row>
    <row r="218" s="1" customFormat="1" ht="16.5" customHeight="1">
      <c r="B218" s="47"/>
      <c r="C218" s="237" t="s">
        <v>344</v>
      </c>
      <c r="D218" s="237" t="s">
        <v>211</v>
      </c>
      <c r="E218" s="238" t="s">
        <v>2269</v>
      </c>
      <c r="F218" s="239" t="s">
        <v>2270</v>
      </c>
      <c r="G218" s="240" t="s">
        <v>390</v>
      </c>
      <c r="H218" s="241">
        <v>10</v>
      </c>
      <c r="I218" s="242"/>
      <c r="J218" s="243">
        <f>ROUND(I218*H218,2)</f>
        <v>0</v>
      </c>
      <c r="K218" s="239" t="s">
        <v>21</v>
      </c>
      <c r="L218" s="73"/>
      <c r="M218" s="244" t="s">
        <v>21</v>
      </c>
      <c r="N218" s="245" t="s">
        <v>43</v>
      </c>
      <c r="O218" s="48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5" t="s">
        <v>216</v>
      </c>
      <c r="AT218" s="25" t="s">
        <v>211</v>
      </c>
      <c r="AU218" s="25" t="s">
        <v>216</v>
      </c>
      <c r="AY218" s="25" t="s">
        <v>209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79</v>
      </c>
      <c r="BK218" s="248">
        <f>ROUND(I218*H218,2)</f>
        <v>0</v>
      </c>
      <c r="BL218" s="25" t="s">
        <v>216</v>
      </c>
      <c r="BM218" s="25" t="s">
        <v>499</v>
      </c>
    </row>
    <row r="219" s="15" customFormat="1" ht="21.6" customHeight="1">
      <c r="B219" s="298"/>
      <c r="C219" s="299"/>
      <c r="D219" s="300" t="s">
        <v>71</v>
      </c>
      <c r="E219" s="300" t="s">
        <v>2307</v>
      </c>
      <c r="F219" s="300" t="s">
        <v>2905</v>
      </c>
      <c r="G219" s="299"/>
      <c r="H219" s="299"/>
      <c r="I219" s="301"/>
      <c r="J219" s="302">
        <f>BK219</f>
        <v>0</v>
      </c>
      <c r="K219" s="299"/>
      <c r="L219" s="303"/>
      <c r="M219" s="304"/>
      <c r="N219" s="305"/>
      <c r="O219" s="305"/>
      <c r="P219" s="306">
        <v>0</v>
      </c>
      <c r="Q219" s="305"/>
      <c r="R219" s="306">
        <v>0</v>
      </c>
      <c r="S219" s="305"/>
      <c r="T219" s="307">
        <v>0</v>
      </c>
      <c r="AR219" s="308" t="s">
        <v>79</v>
      </c>
      <c r="AT219" s="309" t="s">
        <v>71</v>
      </c>
      <c r="AU219" s="309" t="s">
        <v>101</v>
      </c>
      <c r="AY219" s="308" t="s">
        <v>209</v>
      </c>
      <c r="BK219" s="310">
        <v>0</v>
      </c>
    </row>
    <row r="220" s="15" customFormat="1" ht="14.4" customHeight="1">
      <c r="B220" s="298"/>
      <c r="C220" s="299"/>
      <c r="D220" s="300" t="s">
        <v>71</v>
      </c>
      <c r="E220" s="300" t="s">
        <v>2309</v>
      </c>
      <c r="F220" s="300" t="s">
        <v>2360</v>
      </c>
      <c r="G220" s="299"/>
      <c r="H220" s="299"/>
      <c r="I220" s="301"/>
      <c r="J220" s="302">
        <f>BK220</f>
        <v>0</v>
      </c>
      <c r="K220" s="299"/>
      <c r="L220" s="303"/>
      <c r="M220" s="304"/>
      <c r="N220" s="305"/>
      <c r="O220" s="305"/>
      <c r="P220" s="306">
        <f>P221</f>
        <v>0</v>
      </c>
      <c r="Q220" s="305"/>
      <c r="R220" s="306">
        <f>R221</f>
        <v>0</v>
      </c>
      <c r="S220" s="305"/>
      <c r="T220" s="307">
        <f>T221</f>
        <v>0</v>
      </c>
      <c r="AR220" s="308" t="s">
        <v>79</v>
      </c>
      <c r="AT220" s="309" t="s">
        <v>71</v>
      </c>
      <c r="AU220" s="309" t="s">
        <v>101</v>
      </c>
      <c r="AY220" s="308" t="s">
        <v>209</v>
      </c>
      <c r="BK220" s="310">
        <f>BK221</f>
        <v>0</v>
      </c>
    </row>
    <row r="221" s="1" customFormat="1" ht="16.5" customHeight="1">
      <c r="B221" s="47"/>
      <c r="C221" s="237" t="s">
        <v>514</v>
      </c>
      <c r="D221" s="237" t="s">
        <v>211</v>
      </c>
      <c r="E221" s="238" t="s">
        <v>2263</v>
      </c>
      <c r="F221" s="239" t="s">
        <v>2264</v>
      </c>
      <c r="G221" s="240" t="s">
        <v>1150</v>
      </c>
      <c r="H221" s="241">
        <v>9</v>
      </c>
      <c r="I221" s="242"/>
      <c r="J221" s="243">
        <f>ROUND(I221*H221,2)</f>
        <v>0</v>
      </c>
      <c r="K221" s="239" t="s">
        <v>21</v>
      </c>
      <c r="L221" s="73"/>
      <c r="M221" s="244" t="s">
        <v>21</v>
      </c>
      <c r="N221" s="245" t="s">
        <v>43</v>
      </c>
      <c r="O221" s="48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AR221" s="25" t="s">
        <v>216</v>
      </c>
      <c r="AT221" s="25" t="s">
        <v>211</v>
      </c>
      <c r="AU221" s="25" t="s">
        <v>216</v>
      </c>
      <c r="AY221" s="25" t="s">
        <v>209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5" t="s">
        <v>79</v>
      </c>
      <c r="BK221" s="248">
        <f>ROUND(I221*H221,2)</f>
        <v>0</v>
      </c>
      <c r="BL221" s="25" t="s">
        <v>216</v>
      </c>
      <c r="BM221" s="25" t="s">
        <v>504</v>
      </c>
    </row>
    <row r="222" s="15" customFormat="1" ht="21.6" customHeight="1">
      <c r="B222" s="298"/>
      <c r="C222" s="299"/>
      <c r="D222" s="300" t="s">
        <v>71</v>
      </c>
      <c r="E222" s="300" t="s">
        <v>2243</v>
      </c>
      <c r="F222" s="300" t="s">
        <v>2277</v>
      </c>
      <c r="G222" s="299"/>
      <c r="H222" s="299"/>
      <c r="I222" s="301"/>
      <c r="J222" s="302">
        <f>BK222</f>
        <v>0</v>
      </c>
      <c r="K222" s="299"/>
      <c r="L222" s="303"/>
      <c r="M222" s="304"/>
      <c r="N222" s="305"/>
      <c r="O222" s="305"/>
      <c r="P222" s="306">
        <f>SUM(P223:P224)</f>
        <v>0</v>
      </c>
      <c r="Q222" s="305"/>
      <c r="R222" s="306">
        <f>SUM(R223:R224)</f>
        <v>0</v>
      </c>
      <c r="S222" s="305"/>
      <c r="T222" s="307">
        <f>SUM(T223:T224)</f>
        <v>0</v>
      </c>
      <c r="AR222" s="308" t="s">
        <v>79</v>
      </c>
      <c r="AT222" s="309" t="s">
        <v>71</v>
      </c>
      <c r="AU222" s="309" t="s">
        <v>101</v>
      </c>
      <c r="AY222" s="308" t="s">
        <v>209</v>
      </c>
      <c r="BK222" s="310">
        <f>SUM(BK223:BK224)</f>
        <v>0</v>
      </c>
    </row>
    <row r="223" s="1" customFormat="1" ht="16.5" customHeight="1">
      <c r="B223" s="47"/>
      <c r="C223" s="237" t="s">
        <v>349</v>
      </c>
      <c r="D223" s="237" t="s">
        <v>211</v>
      </c>
      <c r="E223" s="238" t="s">
        <v>2278</v>
      </c>
      <c r="F223" s="239" t="s">
        <v>2279</v>
      </c>
      <c r="G223" s="240" t="s">
        <v>268</v>
      </c>
      <c r="H223" s="241">
        <v>1.2</v>
      </c>
      <c r="I223" s="242"/>
      <c r="J223" s="243">
        <f>ROUND(I223*H223,2)</f>
        <v>0</v>
      </c>
      <c r="K223" s="239" t="s">
        <v>21</v>
      </c>
      <c r="L223" s="73"/>
      <c r="M223" s="244" t="s">
        <v>21</v>
      </c>
      <c r="N223" s="245" t="s">
        <v>43</v>
      </c>
      <c r="O223" s="48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5" t="s">
        <v>216</v>
      </c>
      <c r="AT223" s="25" t="s">
        <v>211</v>
      </c>
      <c r="AU223" s="25" t="s">
        <v>216</v>
      </c>
      <c r="AY223" s="25" t="s">
        <v>209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25" t="s">
        <v>79</v>
      </c>
      <c r="BK223" s="248">
        <f>ROUND(I223*H223,2)</f>
        <v>0</v>
      </c>
      <c r="BL223" s="25" t="s">
        <v>216</v>
      </c>
      <c r="BM223" s="25" t="s">
        <v>509</v>
      </c>
    </row>
    <row r="224" s="1" customFormat="1" ht="16.5" customHeight="1">
      <c r="B224" s="47"/>
      <c r="C224" s="237" t="s">
        <v>523</v>
      </c>
      <c r="D224" s="237" t="s">
        <v>211</v>
      </c>
      <c r="E224" s="238" t="s">
        <v>2280</v>
      </c>
      <c r="F224" s="239" t="s">
        <v>2281</v>
      </c>
      <c r="G224" s="240" t="s">
        <v>1150</v>
      </c>
      <c r="H224" s="241">
        <v>2</v>
      </c>
      <c r="I224" s="242"/>
      <c r="J224" s="243">
        <f>ROUND(I224*H224,2)</f>
        <v>0</v>
      </c>
      <c r="K224" s="239" t="s">
        <v>21</v>
      </c>
      <c r="L224" s="73"/>
      <c r="M224" s="244" t="s">
        <v>21</v>
      </c>
      <c r="N224" s="245" t="s">
        <v>43</v>
      </c>
      <c r="O224" s="48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5" t="s">
        <v>216</v>
      </c>
      <c r="AT224" s="25" t="s">
        <v>211</v>
      </c>
      <c r="AU224" s="25" t="s">
        <v>216</v>
      </c>
      <c r="AY224" s="25" t="s">
        <v>209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5" t="s">
        <v>79</v>
      </c>
      <c r="BK224" s="248">
        <f>ROUND(I224*H224,2)</f>
        <v>0</v>
      </c>
      <c r="BL224" s="25" t="s">
        <v>216</v>
      </c>
      <c r="BM224" s="25" t="s">
        <v>513</v>
      </c>
    </row>
    <row r="225" s="15" customFormat="1" ht="21.6" customHeight="1">
      <c r="B225" s="298"/>
      <c r="C225" s="299"/>
      <c r="D225" s="300" t="s">
        <v>71</v>
      </c>
      <c r="E225" s="300" t="s">
        <v>2253</v>
      </c>
      <c r="F225" s="300" t="s">
        <v>2362</v>
      </c>
      <c r="G225" s="299"/>
      <c r="H225" s="299"/>
      <c r="I225" s="301"/>
      <c r="J225" s="302">
        <f>BK225</f>
        <v>0</v>
      </c>
      <c r="K225" s="299"/>
      <c r="L225" s="303"/>
      <c r="M225" s="304"/>
      <c r="N225" s="305"/>
      <c r="O225" s="305"/>
      <c r="P225" s="306">
        <f>SUM(P226:P227)</f>
        <v>0</v>
      </c>
      <c r="Q225" s="305"/>
      <c r="R225" s="306">
        <f>SUM(R226:R227)</f>
        <v>0</v>
      </c>
      <c r="S225" s="305"/>
      <c r="T225" s="307">
        <f>SUM(T226:T227)</f>
        <v>0</v>
      </c>
      <c r="AR225" s="308" t="s">
        <v>79</v>
      </c>
      <c r="AT225" s="309" t="s">
        <v>71</v>
      </c>
      <c r="AU225" s="309" t="s">
        <v>101</v>
      </c>
      <c r="AY225" s="308" t="s">
        <v>209</v>
      </c>
      <c r="BK225" s="310">
        <f>SUM(BK226:BK227)</f>
        <v>0</v>
      </c>
    </row>
    <row r="226" s="1" customFormat="1" ht="16.5" customHeight="1">
      <c r="B226" s="47"/>
      <c r="C226" s="237" t="s">
        <v>354</v>
      </c>
      <c r="D226" s="237" t="s">
        <v>211</v>
      </c>
      <c r="E226" s="238" t="s">
        <v>2363</v>
      </c>
      <c r="F226" s="239" t="s">
        <v>2364</v>
      </c>
      <c r="G226" s="240" t="s">
        <v>268</v>
      </c>
      <c r="H226" s="241">
        <v>1.2</v>
      </c>
      <c r="I226" s="242"/>
      <c r="J226" s="243">
        <f>ROUND(I226*H226,2)</f>
        <v>0</v>
      </c>
      <c r="K226" s="239" t="s">
        <v>21</v>
      </c>
      <c r="L226" s="73"/>
      <c r="M226" s="244" t="s">
        <v>21</v>
      </c>
      <c r="N226" s="245" t="s">
        <v>43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AR226" s="25" t="s">
        <v>216</v>
      </c>
      <c r="AT226" s="25" t="s">
        <v>211</v>
      </c>
      <c r="AU226" s="25" t="s">
        <v>216</v>
      </c>
      <c r="AY226" s="25" t="s">
        <v>209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79</v>
      </c>
      <c r="BK226" s="248">
        <f>ROUND(I226*H226,2)</f>
        <v>0</v>
      </c>
      <c r="BL226" s="25" t="s">
        <v>216</v>
      </c>
      <c r="BM226" s="25" t="s">
        <v>517</v>
      </c>
    </row>
    <row r="227" s="1" customFormat="1" ht="16.5" customHeight="1">
      <c r="B227" s="47"/>
      <c r="C227" s="237" t="s">
        <v>530</v>
      </c>
      <c r="D227" s="237" t="s">
        <v>211</v>
      </c>
      <c r="E227" s="238" t="s">
        <v>2280</v>
      </c>
      <c r="F227" s="239" t="s">
        <v>2281</v>
      </c>
      <c r="G227" s="240" t="s">
        <v>1150</v>
      </c>
      <c r="H227" s="241">
        <v>2</v>
      </c>
      <c r="I227" s="242"/>
      <c r="J227" s="243">
        <f>ROUND(I227*H227,2)</f>
        <v>0</v>
      </c>
      <c r="K227" s="239" t="s">
        <v>21</v>
      </c>
      <c r="L227" s="73"/>
      <c r="M227" s="244" t="s">
        <v>21</v>
      </c>
      <c r="N227" s="245" t="s">
        <v>43</v>
      </c>
      <c r="O227" s="48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AR227" s="25" t="s">
        <v>216</v>
      </c>
      <c r="AT227" s="25" t="s">
        <v>211</v>
      </c>
      <c r="AU227" s="25" t="s">
        <v>216</v>
      </c>
      <c r="AY227" s="25" t="s">
        <v>209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25" t="s">
        <v>79</v>
      </c>
      <c r="BK227" s="248">
        <f>ROUND(I227*H227,2)</f>
        <v>0</v>
      </c>
      <c r="BL227" s="25" t="s">
        <v>216</v>
      </c>
      <c r="BM227" s="25" t="s">
        <v>521</v>
      </c>
    </row>
    <row r="228" s="15" customFormat="1" ht="21.6" customHeight="1">
      <c r="B228" s="298"/>
      <c r="C228" s="299"/>
      <c r="D228" s="300" t="s">
        <v>71</v>
      </c>
      <c r="E228" s="300" t="s">
        <v>2255</v>
      </c>
      <c r="F228" s="300" t="s">
        <v>2287</v>
      </c>
      <c r="G228" s="299"/>
      <c r="H228" s="299"/>
      <c r="I228" s="301"/>
      <c r="J228" s="302">
        <f>BK228</f>
        <v>0</v>
      </c>
      <c r="K228" s="299"/>
      <c r="L228" s="303"/>
      <c r="M228" s="304"/>
      <c r="N228" s="305"/>
      <c r="O228" s="305"/>
      <c r="P228" s="306">
        <f>SUM(P229:P231)</f>
        <v>0</v>
      </c>
      <c r="Q228" s="305"/>
      <c r="R228" s="306">
        <f>SUM(R229:R231)</f>
        <v>0</v>
      </c>
      <c r="S228" s="305"/>
      <c r="T228" s="307">
        <f>SUM(T229:T231)</f>
        <v>0</v>
      </c>
      <c r="AR228" s="308" t="s">
        <v>79</v>
      </c>
      <c r="AT228" s="309" t="s">
        <v>71</v>
      </c>
      <c r="AU228" s="309" t="s">
        <v>101</v>
      </c>
      <c r="AY228" s="308" t="s">
        <v>209</v>
      </c>
      <c r="BK228" s="310">
        <f>SUM(BK229:BK231)</f>
        <v>0</v>
      </c>
    </row>
    <row r="229" s="1" customFormat="1" ht="16.5" customHeight="1">
      <c r="B229" s="47"/>
      <c r="C229" s="237" t="s">
        <v>358</v>
      </c>
      <c r="D229" s="237" t="s">
        <v>211</v>
      </c>
      <c r="E229" s="238" t="s">
        <v>2288</v>
      </c>
      <c r="F229" s="239" t="s">
        <v>2289</v>
      </c>
      <c r="G229" s="240" t="s">
        <v>223</v>
      </c>
      <c r="H229" s="241">
        <v>5</v>
      </c>
      <c r="I229" s="242"/>
      <c r="J229" s="243">
        <f>ROUND(I229*H229,2)</f>
        <v>0</v>
      </c>
      <c r="K229" s="239" t="s">
        <v>21</v>
      </c>
      <c r="L229" s="73"/>
      <c r="M229" s="244" t="s">
        <v>21</v>
      </c>
      <c r="N229" s="245" t="s">
        <v>43</v>
      </c>
      <c r="O229" s="48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AR229" s="25" t="s">
        <v>216</v>
      </c>
      <c r="AT229" s="25" t="s">
        <v>211</v>
      </c>
      <c r="AU229" s="25" t="s">
        <v>216</v>
      </c>
      <c r="AY229" s="25" t="s">
        <v>209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5" t="s">
        <v>79</v>
      </c>
      <c r="BK229" s="248">
        <f>ROUND(I229*H229,2)</f>
        <v>0</v>
      </c>
      <c r="BL229" s="25" t="s">
        <v>216</v>
      </c>
      <c r="BM229" s="25" t="s">
        <v>528</v>
      </c>
    </row>
    <row r="230" s="1" customFormat="1" ht="16.5" customHeight="1">
      <c r="B230" s="47"/>
      <c r="C230" s="237" t="s">
        <v>539</v>
      </c>
      <c r="D230" s="237" t="s">
        <v>211</v>
      </c>
      <c r="E230" s="238" t="s">
        <v>2292</v>
      </c>
      <c r="F230" s="239" t="s">
        <v>2293</v>
      </c>
      <c r="G230" s="240" t="s">
        <v>223</v>
      </c>
      <c r="H230" s="241">
        <v>5</v>
      </c>
      <c r="I230" s="242"/>
      <c r="J230" s="243">
        <f>ROUND(I230*H230,2)</f>
        <v>0</v>
      </c>
      <c r="K230" s="239" t="s">
        <v>21</v>
      </c>
      <c r="L230" s="73"/>
      <c r="M230" s="244" t="s">
        <v>21</v>
      </c>
      <c r="N230" s="245" t="s">
        <v>43</v>
      </c>
      <c r="O230" s="48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AR230" s="25" t="s">
        <v>216</v>
      </c>
      <c r="AT230" s="25" t="s">
        <v>211</v>
      </c>
      <c r="AU230" s="25" t="s">
        <v>216</v>
      </c>
      <c r="AY230" s="25" t="s">
        <v>209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25" t="s">
        <v>79</v>
      </c>
      <c r="BK230" s="248">
        <f>ROUND(I230*H230,2)</f>
        <v>0</v>
      </c>
      <c r="BL230" s="25" t="s">
        <v>216</v>
      </c>
      <c r="BM230" s="25" t="s">
        <v>533</v>
      </c>
    </row>
    <row r="231" s="1" customFormat="1" ht="16.5" customHeight="1">
      <c r="B231" s="47"/>
      <c r="C231" s="237" t="s">
        <v>364</v>
      </c>
      <c r="D231" s="237" t="s">
        <v>211</v>
      </c>
      <c r="E231" s="238" t="s">
        <v>2906</v>
      </c>
      <c r="F231" s="239" t="s">
        <v>2366</v>
      </c>
      <c r="G231" s="240" t="s">
        <v>2306</v>
      </c>
      <c r="H231" s="241">
        <v>1</v>
      </c>
      <c r="I231" s="242"/>
      <c r="J231" s="243">
        <f>ROUND(I231*H231,2)</f>
        <v>0</v>
      </c>
      <c r="K231" s="239" t="s">
        <v>21</v>
      </c>
      <c r="L231" s="73"/>
      <c r="M231" s="244" t="s">
        <v>21</v>
      </c>
      <c r="N231" s="245" t="s">
        <v>43</v>
      </c>
      <c r="O231" s="48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5" t="s">
        <v>216</v>
      </c>
      <c r="AT231" s="25" t="s">
        <v>211</v>
      </c>
      <c r="AU231" s="25" t="s">
        <v>216</v>
      </c>
      <c r="AY231" s="25" t="s">
        <v>209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5" t="s">
        <v>79</v>
      </c>
      <c r="BK231" s="248">
        <f>ROUND(I231*H231,2)</f>
        <v>0</v>
      </c>
      <c r="BL231" s="25" t="s">
        <v>216</v>
      </c>
      <c r="BM231" s="25" t="s">
        <v>537</v>
      </c>
    </row>
    <row r="232" s="11" customFormat="1" ht="29.88" customHeight="1">
      <c r="B232" s="221"/>
      <c r="C232" s="222"/>
      <c r="D232" s="223" t="s">
        <v>71</v>
      </c>
      <c r="E232" s="235" t="s">
        <v>2907</v>
      </c>
      <c r="F232" s="235" t="s">
        <v>78</v>
      </c>
      <c r="G232" s="222"/>
      <c r="H232" s="222"/>
      <c r="I232" s="225"/>
      <c r="J232" s="236">
        <f>BK232</f>
        <v>0</v>
      </c>
      <c r="K232" s="222"/>
      <c r="L232" s="227"/>
      <c r="M232" s="228"/>
      <c r="N232" s="229"/>
      <c r="O232" s="229"/>
      <c r="P232" s="230">
        <f>P233+P236+P238+P240</f>
        <v>0</v>
      </c>
      <c r="Q232" s="229"/>
      <c r="R232" s="230">
        <f>R233+R236+R238+R240</f>
        <v>0</v>
      </c>
      <c r="S232" s="229"/>
      <c r="T232" s="231">
        <f>T233+T236+T238+T240</f>
        <v>0</v>
      </c>
      <c r="AR232" s="232" t="s">
        <v>79</v>
      </c>
      <c r="AT232" s="233" t="s">
        <v>71</v>
      </c>
      <c r="AU232" s="233" t="s">
        <v>79</v>
      </c>
      <c r="AY232" s="232" t="s">
        <v>209</v>
      </c>
      <c r="BK232" s="234">
        <f>BK233+BK236+BK238+BK240</f>
        <v>0</v>
      </c>
    </row>
    <row r="233" s="11" customFormat="1" ht="14.88" customHeight="1">
      <c r="B233" s="221"/>
      <c r="C233" s="222"/>
      <c r="D233" s="223" t="s">
        <v>71</v>
      </c>
      <c r="E233" s="235" t="s">
        <v>2302</v>
      </c>
      <c r="F233" s="235" t="s">
        <v>2342</v>
      </c>
      <c r="G233" s="222"/>
      <c r="H233" s="222"/>
      <c r="I233" s="225"/>
      <c r="J233" s="236">
        <f>BK233</f>
        <v>0</v>
      </c>
      <c r="K233" s="222"/>
      <c r="L233" s="227"/>
      <c r="M233" s="228"/>
      <c r="N233" s="229"/>
      <c r="O233" s="229"/>
      <c r="P233" s="230">
        <f>SUM(P234:P235)</f>
        <v>0</v>
      </c>
      <c r="Q233" s="229"/>
      <c r="R233" s="230">
        <f>SUM(R234:R235)</f>
        <v>0</v>
      </c>
      <c r="S233" s="229"/>
      <c r="T233" s="231">
        <f>SUM(T234:T235)</f>
        <v>0</v>
      </c>
      <c r="AR233" s="232" t="s">
        <v>79</v>
      </c>
      <c r="AT233" s="233" t="s">
        <v>71</v>
      </c>
      <c r="AU233" s="233" t="s">
        <v>81</v>
      </c>
      <c r="AY233" s="232" t="s">
        <v>209</v>
      </c>
      <c r="BK233" s="234">
        <f>SUM(BK234:BK235)</f>
        <v>0</v>
      </c>
    </row>
    <row r="234" s="1" customFormat="1" ht="16.5" customHeight="1">
      <c r="B234" s="47"/>
      <c r="C234" s="237" t="s">
        <v>550</v>
      </c>
      <c r="D234" s="237" t="s">
        <v>211</v>
      </c>
      <c r="E234" s="238" t="s">
        <v>2371</v>
      </c>
      <c r="F234" s="239" t="s">
        <v>2372</v>
      </c>
      <c r="G234" s="240" t="s">
        <v>390</v>
      </c>
      <c r="H234" s="241">
        <v>15</v>
      </c>
      <c r="I234" s="242"/>
      <c r="J234" s="243">
        <f>ROUND(I234*H234,2)</f>
        <v>0</v>
      </c>
      <c r="K234" s="239" t="s">
        <v>21</v>
      </c>
      <c r="L234" s="73"/>
      <c r="M234" s="244" t="s">
        <v>21</v>
      </c>
      <c r="N234" s="245" t="s">
        <v>43</v>
      </c>
      <c r="O234" s="48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5" t="s">
        <v>216</v>
      </c>
      <c r="AT234" s="25" t="s">
        <v>211</v>
      </c>
      <c r="AU234" s="25" t="s">
        <v>101</v>
      </c>
      <c r="AY234" s="25" t="s">
        <v>209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79</v>
      </c>
      <c r="BK234" s="248">
        <f>ROUND(I234*H234,2)</f>
        <v>0</v>
      </c>
      <c r="BL234" s="25" t="s">
        <v>216</v>
      </c>
      <c r="BM234" s="25" t="s">
        <v>542</v>
      </c>
    </row>
    <row r="235" s="1" customFormat="1" ht="16.5" customHeight="1">
      <c r="B235" s="47"/>
      <c r="C235" s="237" t="s">
        <v>369</v>
      </c>
      <c r="D235" s="237" t="s">
        <v>211</v>
      </c>
      <c r="E235" s="238" t="s">
        <v>2373</v>
      </c>
      <c r="F235" s="239" t="s">
        <v>2374</v>
      </c>
      <c r="G235" s="240" t="s">
        <v>390</v>
      </c>
      <c r="H235" s="241">
        <v>10</v>
      </c>
      <c r="I235" s="242"/>
      <c r="J235" s="243">
        <f>ROUND(I235*H235,2)</f>
        <v>0</v>
      </c>
      <c r="K235" s="239" t="s">
        <v>21</v>
      </c>
      <c r="L235" s="73"/>
      <c r="M235" s="244" t="s">
        <v>21</v>
      </c>
      <c r="N235" s="245" t="s">
        <v>43</v>
      </c>
      <c r="O235" s="48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AR235" s="25" t="s">
        <v>216</v>
      </c>
      <c r="AT235" s="25" t="s">
        <v>211</v>
      </c>
      <c r="AU235" s="25" t="s">
        <v>101</v>
      </c>
      <c r="AY235" s="25" t="s">
        <v>209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25" t="s">
        <v>79</v>
      </c>
      <c r="BK235" s="248">
        <f>ROUND(I235*H235,2)</f>
        <v>0</v>
      </c>
      <c r="BL235" s="25" t="s">
        <v>216</v>
      </c>
      <c r="BM235" s="25" t="s">
        <v>546</v>
      </c>
    </row>
    <row r="236" s="11" customFormat="1" ht="22.32" customHeight="1">
      <c r="B236" s="221"/>
      <c r="C236" s="222"/>
      <c r="D236" s="223" t="s">
        <v>71</v>
      </c>
      <c r="E236" s="235" t="s">
        <v>2325</v>
      </c>
      <c r="F236" s="235" t="s">
        <v>2410</v>
      </c>
      <c r="G236" s="222"/>
      <c r="H236" s="222"/>
      <c r="I236" s="225"/>
      <c r="J236" s="236">
        <f>BK236</f>
        <v>0</v>
      </c>
      <c r="K236" s="222"/>
      <c r="L236" s="227"/>
      <c r="M236" s="228"/>
      <c r="N236" s="229"/>
      <c r="O236" s="229"/>
      <c r="P236" s="230">
        <f>P237</f>
        <v>0</v>
      </c>
      <c r="Q236" s="229"/>
      <c r="R236" s="230">
        <f>R237</f>
        <v>0</v>
      </c>
      <c r="S236" s="229"/>
      <c r="T236" s="231">
        <f>T237</f>
        <v>0</v>
      </c>
      <c r="AR236" s="232" t="s">
        <v>79</v>
      </c>
      <c r="AT236" s="233" t="s">
        <v>71</v>
      </c>
      <c r="AU236" s="233" t="s">
        <v>81</v>
      </c>
      <c r="AY236" s="232" t="s">
        <v>209</v>
      </c>
      <c r="BK236" s="234">
        <f>BK237</f>
        <v>0</v>
      </c>
    </row>
    <row r="237" s="1" customFormat="1" ht="16.5" customHeight="1">
      <c r="B237" s="47"/>
      <c r="C237" s="237" t="s">
        <v>560</v>
      </c>
      <c r="D237" s="237" t="s">
        <v>211</v>
      </c>
      <c r="E237" s="238" t="s">
        <v>2411</v>
      </c>
      <c r="F237" s="239" t="s">
        <v>2412</v>
      </c>
      <c r="G237" s="240" t="s">
        <v>1150</v>
      </c>
      <c r="H237" s="241">
        <v>3</v>
      </c>
      <c r="I237" s="242"/>
      <c r="J237" s="243">
        <f>ROUND(I237*H237,2)</f>
        <v>0</v>
      </c>
      <c r="K237" s="239" t="s">
        <v>21</v>
      </c>
      <c r="L237" s="73"/>
      <c r="M237" s="244" t="s">
        <v>21</v>
      </c>
      <c r="N237" s="245" t="s">
        <v>43</v>
      </c>
      <c r="O237" s="48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5" t="s">
        <v>216</v>
      </c>
      <c r="AT237" s="25" t="s">
        <v>211</v>
      </c>
      <c r="AU237" s="25" t="s">
        <v>101</v>
      </c>
      <c r="AY237" s="25" t="s">
        <v>209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5" t="s">
        <v>79</v>
      </c>
      <c r="BK237" s="248">
        <f>ROUND(I237*H237,2)</f>
        <v>0</v>
      </c>
      <c r="BL237" s="25" t="s">
        <v>216</v>
      </c>
      <c r="BM237" s="25" t="s">
        <v>553</v>
      </c>
    </row>
    <row r="238" s="11" customFormat="1" ht="22.32" customHeight="1">
      <c r="B238" s="221"/>
      <c r="C238" s="222"/>
      <c r="D238" s="223" t="s">
        <v>71</v>
      </c>
      <c r="E238" s="235" t="s">
        <v>2904</v>
      </c>
      <c r="F238" s="235" t="s">
        <v>2356</v>
      </c>
      <c r="G238" s="222"/>
      <c r="H238" s="222"/>
      <c r="I238" s="225"/>
      <c r="J238" s="236">
        <f>BK238</f>
        <v>0</v>
      </c>
      <c r="K238" s="222"/>
      <c r="L238" s="227"/>
      <c r="M238" s="228"/>
      <c r="N238" s="229"/>
      <c r="O238" s="229"/>
      <c r="P238" s="230">
        <f>P239</f>
        <v>0</v>
      </c>
      <c r="Q238" s="229"/>
      <c r="R238" s="230">
        <f>R239</f>
        <v>0</v>
      </c>
      <c r="S238" s="229"/>
      <c r="T238" s="231">
        <f>T239</f>
        <v>0</v>
      </c>
      <c r="AR238" s="232" t="s">
        <v>79</v>
      </c>
      <c r="AT238" s="233" t="s">
        <v>71</v>
      </c>
      <c r="AU238" s="233" t="s">
        <v>81</v>
      </c>
      <c r="AY238" s="232" t="s">
        <v>209</v>
      </c>
      <c r="BK238" s="234">
        <f>BK239</f>
        <v>0</v>
      </c>
    </row>
    <row r="239" s="1" customFormat="1" ht="16.5" customHeight="1">
      <c r="B239" s="47"/>
      <c r="C239" s="237" t="s">
        <v>374</v>
      </c>
      <c r="D239" s="237" t="s">
        <v>211</v>
      </c>
      <c r="E239" s="238" t="s">
        <v>2375</v>
      </c>
      <c r="F239" s="239" t="s">
        <v>2147</v>
      </c>
      <c r="G239" s="240" t="s">
        <v>1150</v>
      </c>
      <c r="H239" s="241">
        <v>3</v>
      </c>
      <c r="I239" s="242"/>
      <c r="J239" s="243">
        <f>ROUND(I239*H239,2)</f>
        <v>0</v>
      </c>
      <c r="K239" s="239" t="s">
        <v>21</v>
      </c>
      <c r="L239" s="73"/>
      <c r="M239" s="244" t="s">
        <v>21</v>
      </c>
      <c r="N239" s="245" t="s">
        <v>43</v>
      </c>
      <c r="O239" s="48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5" t="s">
        <v>216</v>
      </c>
      <c r="AT239" s="25" t="s">
        <v>211</v>
      </c>
      <c r="AU239" s="25" t="s">
        <v>101</v>
      </c>
      <c r="AY239" s="25" t="s">
        <v>209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25" t="s">
        <v>79</v>
      </c>
      <c r="BK239" s="248">
        <f>ROUND(I239*H239,2)</f>
        <v>0</v>
      </c>
      <c r="BL239" s="25" t="s">
        <v>216</v>
      </c>
      <c r="BM239" s="25" t="s">
        <v>558</v>
      </c>
    </row>
    <row r="240" s="11" customFormat="1" ht="22.32" customHeight="1">
      <c r="B240" s="221"/>
      <c r="C240" s="222"/>
      <c r="D240" s="223" t="s">
        <v>71</v>
      </c>
      <c r="E240" s="235" t="s">
        <v>2908</v>
      </c>
      <c r="F240" s="235" t="s">
        <v>2414</v>
      </c>
      <c r="G240" s="222"/>
      <c r="H240" s="222"/>
      <c r="I240" s="225"/>
      <c r="J240" s="236">
        <f>BK240</f>
        <v>0</v>
      </c>
      <c r="K240" s="222"/>
      <c r="L240" s="227"/>
      <c r="M240" s="228"/>
      <c r="N240" s="229"/>
      <c r="O240" s="229"/>
      <c r="P240" s="230">
        <f>P241</f>
        <v>0</v>
      </c>
      <c r="Q240" s="229"/>
      <c r="R240" s="230">
        <f>R241</f>
        <v>0</v>
      </c>
      <c r="S240" s="229"/>
      <c r="T240" s="231">
        <f>T241</f>
        <v>0</v>
      </c>
      <c r="AR240" s="232" t="s">
        <v>79</v>
      </c>
      <c r="AT240" s="233" t="s">
        <v>71</v>
      </c>
      <c r="AU240" s="233" t="s">
        <v>81</v>
      </c>
      <c r="AY240" s="232" t="s">
        <v>209</v>
      </c>
      <c r="BK240" s="234">
        <f>BK241</f>
        <v>0</v>
      </c>
    </row>
    <row r="241" s="1" customFormat="1" ht="25.5" customHeight="1">
      <c r="B241" s="47"/>
      <c r="C241" s="237" t="s">
        <v>569</v>
      </c>
      <c r="D241" s="237" t="s">
        <v>211</v>
      </c>
      <c r="E241" s="238" t="s">
        <v>2415</v>
      </c>
      <c r="F241" s="239" t="s">
        <v>2416</v>
      </c>
      <c r="G241" s="240" t="s">
        <v>390</v>
      </c>
      <c r="H241" s="241">
        <v>100</v>
      </c>
      <c r="I241" s="242"/>
      <c r="J241" s="243">
        <f>ROUND(I241*H241,2)</f>
        <v>0</v>
      </c>
      <c r="K241" s="239" t="s">
        <v>21</v>
      </c>
      <c r="L241" s="73"/>
      <c r="M241" s="244" t="s">
        <v>21</v>
      </c>
      <c r="N241" s="245" t="s">
        <v>43</v>
      </c>
      <c r="O241" s="48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5" t="s">
        <v>216</v>
      </c>
      <c r="AT241" s="25" t="s">
        <v>211</v>
      </c>
      <c r="AU241" s="25" t="s">
        <v>101</v>
      </c>
      <c r="AY241" s="25" t="s">
        <v>209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25" t="s">
        <v>79</v>
      </c>
      <c r="BK241" s="248">
        <f>ROUND(I241*H241,2)</f>
        <v>0</v>
      </c>
      <c r="BL241" s="25" t="s">
        <v>216</v>
      </c>
      <c r="BM241" s="25" t="s">
        <v>563</v>
      </c>
    </row>
    <row r="242" s="11" customFormat="1" ht="29.88" customHeight="1">
      <c r="B242" s="221"/>
      <c r="C242" s="222"/>
      <c r="D242" s="223" t="s">
        <v>71</v>
      </c>
      <c r="E242" s="235" t="s">
        <v>2472</v>
      </c>
      <c r="F242" s="235" t="s">
        <v>2473</v>
      </c>
      <c r="G242" s="222"/>
      <c r="H242" s="222"/>
      <c r="I242" s="225"/>
      <c r="J242" s="236">
        <f>BK242</f>
        <v>0</v>
      </c>
      <c r="K242" s="222"/>
      <c r="L242" s="227"/>
      <c r="M242" s="228"/>
      <c r="N242" s="229"/>
      <c r="O242" s="229"/>
      <c r="P242" s="230">
        <f>P243</f>
        <v>0</v>
      </c>
      <c r="Q242" s="229"/>
      <c r="R242" s="230">
        <f>R243</f>
        <v>0</v>
      </c>
      <c r="S242" s="229"/>
      <c r="T242" s="231">
        <f>T243</f>
        <v>0</v>
      </c>
      <c r="AR242" s="232" t="s">
        <v>79</v>
      </c>
      <c r="AT242" s="233" t="s">
        <v>71</v>
      </c>
      <c r="AU242" s="233" t="s">
        <v>79</v>
      </c>
      <c r="AY242" s="232" t="s">
        <v>209</v>
      </c>
      <c r="BK242" s="234">
        <f>BK243</f>
        <v>0</v>
      </c>
    </row>
    <row r="243" s="1" customFormat="1" ht="16.5" customHeight="1">
      <c r="B243" s="47"/>
      <c r="C243" s="237" t="s">
        <v>379</v>
      </c>
      <c r="D243" s="237" t="s">
        <v>211</v>
      </c>
      <c r="E243" s="238" t="s">
        <v>2474</v>
      </c>
      <c r="F243" s="239" t="s">
        <v>2475</v>
      </c>
      <c r="G243" s="240" t="s">
        <v>1721</v>
      </c>
      <c r="H243" s="241">
        <v>1</v>
      </c>
      <c r="I243" s="242"/>
      <c r="J243" s="243">
        <f>ROUND(I243*H243,2)</f>
        <v>0</v>
      </c>
      <c r="K243" s="239" t="s">
        <v>21</v>
      </c>
      <c r="L243" s="73"/>
      <c r="M243" s="244" t="s">
        <v>21</v>
      </c>
      <c r="N243" s="245" t="s">
        <v>43</v>
      </c>
      <c r="O243" s="48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AR243" s="25" t="s">
        <v>358</v>
      </c>
      <c r="AT243" s="25" t="s">
        <v>211</v>
      </c>
      <c r="AU243" s="25" t="s">
        <v>81</v>
      </c>
      <c r="AY243" s="25" t="s">
        <v>209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25" t="s">
        <v>79</v>
      </c>
      <c r="BK243" s="248">
        <f>ROUND(I243*H243,2)</f>
        <v>0</v>
      </c>
      <c r="BL243" s="25" t="s">
        <v>358</v>
      </c>
      <c r="BM243" s="25" t="s">
        <v>2909</v>
      </c>
    </row>
    <row r="244" s="11" customFormat="1" ht="37.44" customHeight="1">
      <c r="B244" s="221"/>
      <c r="C244" s="222"/>
      <c r="D244" s="223" t="s">
        <v>71</v>
      </c>
      <c r="E244" s="224" t="s">
        <v>312</v>
      </c>
      <c r="F244" s="224" t="s">
        <v>312</v>
      </c>
      <c r="G244" s="222"/>
      <c r="H244" s="222"/>
      <c r="I244" s="225"/>
      <c r="J244" s="226">
        <f>BK244</f>
        <v>0</v>
      </c>
      <c r="K244" s="222"/>
      <c r="L244" s="227"/>
      <c r="M244" s="228"/>
      <c r="N244" s="229"/>
      <c r="O244" s="229"/>
      <c r="P244" s="230">
        <f>P245+P247</f>
        <v>0</v>
      </c>
      <c r="Q244" s="229"/>
      <c r="R244" s="230">
        <f>R245+R247</f>
        <v>0</v>
      </c>
      <c r="S244" s="229"/>
      <c r="T244" s="231">
        <f>T245+T247</f>
        <v>0</v>
      </c>
      <c r="AR244" s="232" t="s">
        <v>101</v>
      </c>
      <c r="AT244" s="233" t="s">
        <v>71</v>
      </c>
      <c r="AU244" s="233" t="s">
        <v>72</v>
      </c>
      <c r="AY244" s="232" t="s">
        <v>209</v>
      </c>
      <c r="BK244" s="234">
        <f>BK245+BK247</f>
        <v>0</v>
      </c>
    </row>
    <row r="245" s="11" customFormat="1" ht="19.92" customHeight="1">
      <c r="B245" s="221"/>
      <c r="C245" s="222"/>
      <c r="D245" s="223" t="s">
        <v>71</v>
      </c>
      <c r="E245" s="235" t="s">
        <v>2491</v>
      </c>
      <c r="F245" s="235" t="s">
        <v>2492</v>
      </c>
      <c r="G245" s="222"/>
      <c r="H245" s="222"/>
      <c r="I245" s="225"/>
      <c r="J245" s="236">
        <f>BK245</f>
        <v>0</v>
      </c>
      <c r="K245" s="222"/>
      <c r="L245" s="227"/>
      <c r="M245" s="228"/>
      <c r="N245" s="229"/>
      <c r="O245" s="229"/>
      <c r="P245" s="230">
        <f>P246</f>
        <v>0</v>
      </c>
      <c r="Q245" s="229"/>
      <c r="R245" s="230">
        <f>R246</f>
        <v>0</v>
      </c>
      <c r="S245" s="229"/>
      <c r="T245" s="231">
        <f>T246</f>
        <v>0</v>
      </c>
      <c r="AR245" s="232" t="s">
        <v>81</v>
      </c>
      <c r="AT245" s="233" t="s">
        <v>71</v>
      </c>
      <c r="AU245" s="233" t="s">
        <v>79</v>
      </c>
      <c r="AY245" s="232" t="s">
        <v>209</v>
      </c>
      <c r="BK245" s="234">
        <f>BK246</f>
        <v>0</v>
      </c>
    </row>
    <row r="246" s="1" customFormat="1" ht="16.5" customHeight="1">
      <c r="B246" s="47"/>
      <c r="C246" s="237" t="s">
        <v>578</v>
      </c>
      <c r="D246" s="237" t="s">
        <v>211</v>
      </c>
      <c r="E246" s="238" t="s">
        <v>474</v>
      </c>
      <c r="F246" s="239" t="s">
        <v>2492</v>
      </c>
      <c r="G246" s="240" t="s">
        <v>21</v>
      </c>
      <c r="H246" s="241">
        <v>0</v>
      </c>
      <c r="I246" s="242"/>
      <c r="J246" s="243">
        <f>ROUND(I246*H246,2)</f>
        <v>0</v>
      </c>
      <c r="K246" s="239" t="s">
        <v>21</v>
      </c>
      <c r="L246" s="73"/>
      <c r="M246" s="244" t="s">
        <v>21</v>
      </c>
      <c r="N246" s="245" t="s">
        <v>43</v>
      </c>
      <c r="O246" s="48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AR246" s="25" t="s">
        <v>287</v>
      </c>
      <c r="AT246" s="25" t="s">
        <v>211</v>
      </c>
      <c r="AU246" s="25" t="s">
        <v>81</v>
      </c>
      <c r="AY246" s="25" t="s">
        <v>209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5" t="s">
        <v>79</v>
      </c>
      <c r="BK246" s="248">
        <f>ROUND(I246*H246,2)</f>
        <v>0</v>
      </c>
      <c r="BL246" s="25" t="s">
        <v>287</v>
      </c>
      <c r="BM246" s="25" t="s">
        <v>2910</v>
      </c>
    </row>
    <row r="247" s="11" customFormat="1" ht="29.88" customHeight="1">
      <c r="B247" s="221"/>
      <c r="C247" s="222"/>
      <c r="D247" s="223" t="s">
        <v>71</v>
      </c>
      <c r="E247" s="235" t="s">
        <v>2477</v>
      </c>
      <c r="F247" s="235" t="s">
        <v>2478</v>
      </c>
      <c r="G247" s="222"/>
      <c r="H247" s="222"/>
      <c r="I247" s="225"/>
      <c r="J247" s="236">
        <f>BK247</f>
        <v>0</v>
      </c>
      <c r="K247" s="222"/>
      <c r="L247" s="227"/>
      <c r="M247" s="228"/>
      <c r="N247" s="229"/>
      <c r="O247" s="229"/>
      <c r="P247" s="230">
        <f>SUM(P248:P251)</f>
        <v>0</v>
      </c>
      <c r="Q247" s="229"/>
      <c r="R247" s="230">
        <f>SUM(R248:R251)</f>
        <v>0</v>
      </c>
      <c r="S247" s="229"/>
      <c r="T247" s="231">
        <f>SUM(T248:T251)</f>
        <v>0</v>
      </c>
      <c r="AR247" s="232" t="s">
        <v>101</v>
      </c>
      <c r="AT247" s="233" t="s">
        <v>71</v>
      </c>
      <c r="AU247" s="233" t="s">
        <v>79</v>
      </c>
      <c r="AY247" s="232" t="s">
        <v>209</v>
      </c>
      <c r="BK247" s="234">
        <f>SUM(BK248:BK251)</f>
        <v>0</v>
      </c>
    </row>
    <row r="248" s="1" customFormat="1" ht="16.5" customHeight="1">
      <c r="B248" s="47"/>
      <c r="C248" s="237" t="s">
        <v>384</v>
      </c>
      <c r="D248" s="237" t="s">
        <v>211</v>
      </c>
      <c r="E248" s="238" t="s">
        <v>2479</v>
      </c>
      <c r="F248" s="239" t="s">
        <v>2480</v>
      </c>
      <c r="G248" s="240" t="s">
        <v>1721</v>
      </c>
      <c r="H248" s="241">
        <v>1</v>
      </c>
      <c r="I248" s="242"/>
      <c r="J248" s="243">
        <f>ROUND(I248*H248,2)</f>
        <v>0</v>
      </c>
      <c r="K248" s="239" t="s">
        <v>21</v>
      </c>
      <c r="L248" s="73"/>
      <c r="M248" s="244" t="s">
        <v>21</v>
      </c>
      <c r="N248" s="245" t="s">
        <v>43</v>
      </c>
      <c r="O248" s="48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AR248" s="25" t="s">
        <v>358</v>
      </c>
      <c r="AT248" s="25" t="s">
        <v>211</v>
      </c>
      <c r="AU248" s="25" t="s">
        <v>81</v>
      </c>
      <c r="AY248" s="25" t="s">
        <v>209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79</v>
      </c>
      <c r="BK248" s="248">
        <f>ROUND(I248*H248,2)</f>
        <v>0</v>
      </c>
      <c r="BL248" s="25" t="s">
        <v>358</v>
      </c>
      <c r="BM248" s="25" t="s">
        <v>2911</v>
      </c>
    </row>
    <row r="249" s="1" customFormat="1" ht="16.5" customHeight="1">
      <c r="B249" s="47"/>
      <c r="C249" s="237" t="s">
        <v>587</v>
      </c>
      <c r="D249" s="237" t="s">
        <v>211</v>
      </c>
      <c r="E249" s="238" t="s">
        <v>2482</v>
      </c>
      <c r="F249" s="239" t="s">
        <v>2483</v>
      </c>
      <c r="G249" s="240" t="s">
        <v>1721</v>
      </c>
      <c r="H249" s="241">
        <v>1</v>
      </c>
      <c r="I249" s="242"/>
      <c r="J249" s="243">
        <f>ROUND(I249*H249,2)</f>
        <v>0</v>
      </c>
      <c r="K249" s="239" t="s">
        <v>21</v>
      </c>
      <c r="L249" s="73"/>
      <c r="M249" s="244" t="s">
        <v>21</v>
      </c>
      <c r="N249" s="245" t="s">
        <v>43</v>
      </c>
      <c r="O249" s="48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AR249" s="25" t="s">
        <v>358</v>
      </c>
      <c r="AT249" s="25" t="s">
        <v>211</v>
      </c>
      <c r="AU249" s="25" t="s">
        <v>81</v>
      </c>
      <c r="AY249" s="25" t="s">
        <v>209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25" t="s">
        <v>79</v>
      </c>
      <c r="BK249" s="248">
        <f>ROUND(I249*H249,2)</f>
        <v>0</v>
      </c>
      <c r="BL249" s="25" t="s">
        <v>358</v>
      </c>
      <c r="BM249" s="25" t="s">
        <v>2912</v>
      </c>
    </row>
    <row r="250" s="1" customFormat="1" ht="16.5" customHeight="1">
      <c r="B250" s="47"/>
      <c r="C250" s="237" t="s">
        <v>391</v>
      </c>
      <c r="D250" s="237" t="s">
        <v>211</v>
      </c>
      <c r="E250" s="238" t="s">
        <v>2485</v>
      </c>
      <c r="F250" s="239" t="s">
        <v>2486</v>
      </c>
      <c r="G250" s="240" t="s">
        <v>1721</v>
      </c>
      <c r="H250" s="241">
        <v>1</v>
      </c>
      <c r="I250" s="242"/>
      <c r="J250" s="243">
        <f>ROUND(I250*H250,2)</f>
        <v>0</v>
      </c>
      <c r="K250" s="239" t="s">
        <v>21</v>
      </c>
      <c r="L250" s="73"/>
      <c r="M250" s="244" t="s">
        <v>21</v>
      </c>
      <c r="N250" s="245" t="s">
        <v>43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358</v>
      </c>
      <c r="AT250" s="25" t="s">
        <v>211</v>
      </c>
      <c r="AU250" s="25" t="s">
        <v>81</v>
      </c>
      <c r="AY250" s="25" t="s">
        <v>209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79</v>
      </c>
      <c r="BK250" s="248">
        <f>ROUND(I250*H250,2)</f>
        <v>0</v>
      </c>
      <c r="BL250" s="25" t="s">
        <v>358</v>
      </c>
      <c r="BM250" s="25" t="s">
        <v>2913</v>
      </c>
    </row>
    <row r="251" s="1" customFormat="1" ht="16.5" customHeight="1">
      <c r="B251" s="47"/>
      <c r="C251" s="237" t="s">
        <v>596</v>
      </c>
      <c r="D251" s="237" t="s">
        <v>211</v>
      </c>
      <c r="E251" s="238" t="s">
        <v>2488</v>
      </c>
      <c r="F251" s="239" t="s">
        <v>2489</v>
      </c>
      <c r="G251" s="240" t="s">
        <v>1721</v>
      </c>
      <c r="H251" s="241">
        <v>1</v>
      </c>
      <c r="I251" s="242"/>
      <c r="J251" s="243">
        <f>ROUND(I251*H251,2)</f>
        <v>0</v>
      </c>
      <c r="K251" s="239" t="s">
        <v>21</v>
      </c>
      <c r="L251" s="73"/>
      <c r="M251" s="244" t="s">
        <v>21</v>
      </c>
      <c r="N251" s="294" t="s">
        <v>43</v>
      </c>
      <c r="O251" s="295"/>
      <c r="P251" s="296">
        <f>O251*H251</f>
        <v>0</v>
      </c>
      <c r="Q251" s="296">
        <v>0</v>
      </c>
      <c r="R251" s="296">
        <f>Q251*H251</f>
        <v>0</v>
      </c>
      <c r="S251" s="296">
        <v>0</v>
      </c>
      <c r="T251" s="297">
        <f>S251*H251</f>
        <v>0</v>
      </c>
      <c r="AR251" s="25" t="s">
        <v>358</v>
      </c>
      <c r="AT251" s="25" t="s">
        <v>211</v>
      </c>
      <c r="AU251" s="25" t="s">
        <v>81</v>
      </c>
      <c r="AY251" s="25" t="s">
        <v>209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5" t="s">
        <v>79</v>
      </c>
      <c r="BK251" s="248">
        <f>ROUND(I251*H251,2)</f>
        <v>0</v>
      </c>
      <c r="BL251" s="25" t="s">
        <v>358</v>
      </c>
      <c r="BM251" s="25" t="s">
        <v>2914</v>
      </c>
    </row>
    <row r="252" s="1" customFormat="1" ht="6.96" customHeight="1">
      <c r="B252" s="68"/>
      <c r="C252" s="69"/>
      <c r="D252" s="69"/>
      <c r="E252" s="69"/>
      <c r="F252" s="69"/>
      <c r="G252" s="69"/>
      <c r="H252" s="69"/>
      <c r="I252" s="180"/>
      <c r="J252" s="69"/>
      <c r="K252" s="69"/>
      <c r="L252" s="73"/>
    </row>
  </sheetData>
  <sheetProtection sheet="1" autoFilter="0" formatColumns="0" formatRows="0" objects="1" scenarios="1" spinCount="100000" saltValue="x2ZVJ8o5hwZiuC4S25rNK/yn5gJCdHdz2Rc50jLzaQTA7uOKAQ5JgCY8tAUcv5gWkI1NS6E6A4NN40x4c8HvPQ==" hashValue="8+Q8H3IitSxlyP30sjocj9lnu7mat8TfI6ErVAIugK0aF+t769ZHXIIdT/0e85pVzdevrXSxQnaUw+KwqvWuoQ==" algorithmName="SHA-512" password="CC35"/>
  <autoFilter ref="C127:K25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116:H116"/>
    <mergeCell ref="E118:H118"/>
    <mergeCell ref="E120:H120"/>
    <mergeCell ref="G1:H1"/>
    <mergeCell ref="L2:V2"/>
  </mergeCells>
  <hyperlinks>
    <hyperlink ref="F1:G1" location="C2" display="1) Krycí list soupisu"/>
    <hyperlink ref="G1:H1" location="C58" display="2) Rekapitulace"/>
    <hyperlink ref="J1" location="C12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132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2629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2915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2916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ROUND(SUM(BE91:BE104), 2)</f>
        <v>0</v>
      </c>
      <c r="G34" s="48"/>
      <c r="H34" s="48"/>
      <c r="I34" s="172">
        <v>0.20999999999999999</v>
      </c>
      <c r="J34" s="171">
        <f>ROUND(ROUND((SUM(BE91:BE104)),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ROUND(SUM(BF91:BF104), 2)</f>
        <v>0</v>
      </c>
      <c r="G35" s="48"/>
      <c r="H35" s="48"/>
      <c r="I35" s="172">
        <v>0.14999999999999999</v>
      </c>
      <c r="J35" s="171">
        <f>ROUND(ROUND((SUM(BF91:BF104)),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ROUND(SUM(BG91:BG104),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ROUND(SUM(BH91:BH104),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ROUND(SUM(BI91:BI104),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2629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2915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B10.1 - VZT_1- BYT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2917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2531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9.92" customHeight="1">
      <c r="B67" s="198"/>
      <c r="C67" s="199"/>
      <c r="D67" s="200" t="s">
        <v>2532</v>
      </c>
      <c r="E67" s="201"/>
      <c r="F67" s="201"/>
      <c r="G67" s="201"/>
      <c r="H67" s="201"/>
      <c r="I67" s="202"/>
      <c r="J67" s="203">
        <f>J99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2629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2915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B10.1 - VZT_1- BYT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2132</v>
      </c>
      <c r="F92" s="224" t="s">
        <v>2918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P93+P99</f>
        <v>0</v>
      </c>
      <c r="Q92" s="229"/>
      <c r="R92" s="230">
        <f>R93+R99</f>
        <v>0</v>
      </c>
      <c r="S92" s="229"/>
      <c r="T92" s="231">
        <f>T93+T99</f>
        <v>0</v>
      </c>
      <c r="AR92" s="232" t="s">
        <v>79</v>
      </c>
      <c r="AT92" s="233" t="s">
        <v>71</v>
      </c>
      <c r="AU92" s="233" t="s">
        <v>72</v>
      </c>
      <c r="AY92" s="232" t="s">
        <v>209</v>
      </c>
      <c r="BK92" s="234">
        <f>BK93+BK99</f>
        <v>0</v>
      </c>
    </row>
    <row r="93" s="11" customFormat="1" ht="19.92" customHeight="1">
      <c r="B93" s="221"/>
      <c r="C93" s="222"/>
      <c r="D93" s="223" t="s">
        <v>71</v>
      </c>
      <c r="E93" s="235" t="s">
        <v>2534</v>
      </c>
      <c r="F93" s="235" t="s">
        <v>2534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SUM(P94:P98)</f>
        <v>0</v>
      </c>
      <c r="Q93" s="229"/>
      <c r="R93" s="230">
        <f>SUM(R94:R98)</f>
        <v>0</v>
      </c>
      <c r="S93" s="229"/>
      <c r="T93" s="231">
        <f>SUM(T94:T98)</f>
        <v>0</v>
      </c>
      <c r="AR93" s="232" t="s">
        <v>81</v>
      </c>
      <c r="AT93" s="233" t="s">
        <v>71</v>
      </c>
      <c r="AU93" s="233" t="s">
        <v>79</v>
      </c>
      <c r="AY93" s="232" t="s">
        <v>209</v>
      </c>
      <c r="BK93" s="234">
        <f>SUM(BK94:BK98)</f>
        <v>0</v>
      </c>
    </row>
    <row r="94" s="1" customFormat="1" ht="25.5" customHeight="1">
      <c r="B94" s="47"/>
      <c r="C94" s="237" t="s">
        <v>79</v>
      </c>
      <c r="D94" s="237" t="s">
        <v>211</v>
      </c>
      <c r="E94" s="238" t="s">
        <v>2919</v>
      </c>
      <c r="F94" s="239" t="s">
        <v>2536</v>
      </c>
      <c r="G94" s="240" t="s">
        <v>1150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25.5" customHeight="1">
      <c r="B95" s="47"/>
      <c r="C95" s="237" t="s">
        <v>81</v>
      </c>
      <c r="D95" s="237" t="s">
        <v>211</v>
      </c>
      <c r="E95" s="238" t="s">
        <v>2920</v>
      </c>
      <c r="F95" s="239" t="s">
        <v>2538</v>
      </c>
      <c r="G95" s="240" t="s">
        <v>1150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16.5" customHeight="1">
      <c r="B96" s="47"/>
      <c r="C96" s="237" t="s">
        <v>101</v>
      </c>
      <c r="D96" s="237" t="s">
        <v>211</v>
      </c>
      <c r="E96" s="238" t="s">
        <v>2539</v>
      </c>
      <c r="F96" s="239" t="s">
        <v>2540</v>
      </c>
      <c r="G96" s="240" t="s">
        <v>2541</v>
      </c>
      <c r="H96" s="241">
        <v>5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" customFormat="1" ht="16.5" customHeight="1">
      <c r="B97" s="47"/>
      <c r="C97" s="237" t="s">
        <v>216</v>
      </c>
      <c r="D97" s="237" t="s">
        <v>211</v>
      </c>
      <c r="E97" s="238" t="s">
        <v>2542</v>
      </c>
      <c r="F97" s="239" t="s">
        <v>2543</v>
      </c>
      <c r="G97" s="240" t="s">
        <v>268</v>
      </c>
      <c r="H97" s="241">
        <v>3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232</v>
      </c>
    </row>
    <row r="98" s="1" customFormat="1" ht="16.5" customHeight="1">
      <c r="B98" s="47"/>
      <c r="C98" s="237" t="s">
        <v>234</v>
      </c>
      <c r="D98" s="237" t="s">
        <v>211</v>
      </c>
      <c r="E98" s="238" t="s">
        <v>2544</v>
      </c>
      <c r="F98" s="239" t="s">
        <v>2545</v>
      </c>
      <c r="G98" s="240" t="s">
        <v>1448</v>
      </c>
      <c r="H98" s="241">
        <v>30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237</v>
      </c>
    </row>
    <row r="99" s="11" customFormat="1" ht="29.88" customHeight="1">
      <c r="B99" s="221"/>
      <c r="C99" s="222"/>
      <c r="D99" s="223" t="s">
        <v>71</v>
      </c>
      <c r="E99" s="235" t="s">
        <v>2546</v>
      </c>
      <c r="F99" s="235" t="s">
        <v>2546</v>
      </c>
      <c r="G99" s="222"/>
      <c r="H99" s="222"/>
      <c r="I99" s="225"/>
      <c r="J99" s="236">
        <f>BK99</f>
        <v>0</v>
      </c>
      <c r="K99" s="222"/>
      <c r="L99" s="227"/>
      <c r="M99" s="228"/>
      <c r="N99" s="229"/>
      <c r="O99" s="229"/>
      <c r="P99" s="230">
        <f>SUM(P100:P104)</f>
        <v>0</v>
      </c>
      <c r="Q99" s="229"/>
      <c r="R99" s="230">
        <f>SUM(R100:R104)</f>
        <v>0</v>
      </c>
      <c r="S99" s="229"/>
      <c r="T99" s="231">
        <f>SUM(T100:T104)</f>
        <v>0</v>
      </c>
      <c r="AR99" s="232" t="s">
        <v>81</v>
      </c>
      <c r="AT99" s="233" t="s">
        <v>71</v>
      </c>
      <c r="AU99" s="233" t="s">
        <v>79</v>
      </c>
      <c r="AY99" s="232" t="s">
        <v>209</v>
      </c>
      <c r="BK99" s="234">
        <f>SUM(BK100:BK104)</f>
        <v>0</v>
      </c>
    </row>
    <row r="100" s="1" customFormat="1" ht="25.5" customHeight="1">
      <c r="B100" s="47"/>
      <c r="C100" s="282" t="s">
        <v>239</v>
      </c>
      <c r="D100" s="282" t="s">
        <v>312</v>
      </c>
      <c r="E100" s="283" t="s">
        <v>2921</v>
      </c>
      <c r="F100" s="284" t="s">
        <v>2536</v>
      </c>
      <c r="G100" s="285" t="s">
        <v>1150</v>
      </c>
      <c r="H100" s="286">
        <v>1</v>
      </c>
      <c r="I100" s="287"/>
      <c r="J100" s="288">
        <f>ROUND(I100*H100,2)</f>
        <v>0</v>
      </c>
      <c r="K100" s="284" t="s">
        <v>619</v>
      </c>
      <c r="L100" s="289"/>
      <c r="M100" s="290" t="s">
        <v>21</v>
      </c>
      <c r="N100" s="291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371</v>
      </c>
      <c r="AT100" s="25" t="s">
        <v>312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2922</v>
      </c>
    </row>
    <row r="101" s="1" customFormat="1" ht="25.5" customHeight="1">
      <c r="B101" s="47"/>
      <c r="C101" s="282" t="s">
        <v>245</v>
      </c>
      <c r="D101" s="282" t="s">
        <v>312</v>
      </c>
      <c r="E101" s="283" t="s">
        <v>2923</v>
      </c>
      <c r="F101" s="284" t="s">
        <v>2538</v>
      </c>
      <c r="G101" s="285" t="s">
        <v>1150</v>
      </c>
      <c r="H101" s="286">
        <v>1</v>
      </c>
      <c r="I101" s="287"/>
      <c r="J101" s="288">
        <f>ROUND(I101*H101,2)</f>
        <v>0</v>
      </c>
      <c r="K101" s="284" t="s">
        <v>619</v>
      </c>
      <c r="L101" s="289"/>
      <c r="M101" s="290" t="s">
        <v>21</v>
      </c>
      <c r="N101" s="291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371</v>
      </c>
      <c r="AT101" s="25" t="s">
        <v>312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2924</v>
      </c>
    </row>
    <row r="102" s="1" customFormat="1" ht="16.5" customHeight="1">
      <c r="B102" s="47"/>
      <c r="C102" s="282" t="s">
        <v>232</v>
      </c>
      <c r="D102" s="282" t="s">
        <v>312</v>
      </c>
      <c r="E102" s="283" t="s">
        <v>2606</v>
      </c>
      <c r="F102" s="284" t="s">
        <v>2540</v>
      </c>
      <c r="G102" s="285" t="s">
        <v>2541</v>
      </c>
      <c r="H102" s="286">
        <v>5</v>
      </c>
      <c r="I102" s="287"/>
      <c r="J102" s="288">
        <f>ROUND(I102*H102,2)</f>
        <v>0</v>
      </c>
      <c r="K102" s="284" t="s">
        <v>619</v>
      </c>
      <c r="L102" s="289"/>
      <c r="M102" s="290" t="s">
        <v>21</v>
      </c>
      <c r="N102" s="291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371</v>
      </c>
      <c r="AT102" s="25" t="s">
        <v>312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2925</v>
      </c>
    </row>
    <row r="103" s="1" customFormat="1" ht="16.5" customHeight="1">
      <c r="B103" s="47"/>
      <c r="C103" s="282" t="s">
        <v>254</v>
      </c>
      <c r="D103" s="282" t="s">
        <v>312</v>
      </c>
      <c r="E103" s="283" t="s">
        <v>2553</v>
      </c>
      <c r="F103" s="284" t="s">
        <v>2543</v>
      </c>
      <c r="G103" s="285" t="s">
        <v>268</v>
      </c>
      <c r="H103" s="286">
        <v>3</v>
      </c>
      <c r="I103" s="287"/>
      <c r="J103" s="288">
        <f>ROUND(I103*H103,2)</f>
        <v>0</v>
      </c>
      <c r="K103" s="284" t="s">
        <v>619</v>
      </c>
      <c r="L103" s="289"/>
      <c r="M103" s="290" t="s">
        <v>21</v>
      </c>
      <c r="N103" s="291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371</v>
      </c>
      <c r="AT103" s="25" t="s">
        <v>312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2926</v>
      </c>
    </row>
    <row r="104" s="1" customFormat="1" ht="16.5" customHeight="1">
      <c r="B104" s="47"/>
      <c r="C104" s="282" t="s">
        <v>237</v>
      </c>
      <c r="D104" s="282" t="s">
        <v>312</v>
      </c>
      <c r="E104" s="283" t="s">
        <v>2555</v>
      </c>
      <c r="F104" s="284" t="s">
        <v>2545</v>
      </c>
      <c r="G104" s="285" t="s">
        <v>1448</v>
      </c>
      <c r="H104" s="286">
        <v>30</v>
      </c>
      <c r="I104" s="287"/>
      <c r="J104" s="288">
        <f>ROUND(I104*H104,2)</f>
        <v>0</v>
      </c>
      <c r="K104" s="284" t="s">
        <v>619</v>
      </c>
      <c r="L104" s="289"/>
      <c r="M104" s="290" t="s">
        <v>21</v>
      </c>
      <c r="N104" s="312" t="s">
        <v>43</v>
      </c>
      <c r="O104" s="295"/>
      <c r="P104" s="296">
        <f>O104*H104</f>
        <v>0</v>
      </c>
      <c r="Q104" s="296">
        <v>0</v>
      </c>
      <c r="R104" s="296">
        <f>Q104*H104</f>
        <v>0</v>
      </c>
      <c r="S104" s="296">
        <v>0</v>
      </c>
      <c r="T104" s="297">
        <f>S104*H104</f>
        <v>0</v>
      </c>
      <c r="AR104" s="25" t="s">
        <v>371</v>
      </c>
      <c r="AT104" s="25" t="s">
        <v>312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2927</v>
      </c>
    </row>
    <row r="105" s="1" customFormat="1" ht="6.96" customHeight="1"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73"/>
    </row>
  </sheetData>
  <sheetProtection sheet="1" autoFilter="0" formatColumns="0" formatRows="0" objects="1" scenarios="1" spinCount="100000" saltValue="D+BJ8JvAWDdP2uja/4xXnEgevL9KcQwPA/jnJHKcoYckE43KPj7MhAc8IZiTl+S26WdAtP2X/nCGgFe2OEBs5A==" hashValue="UxkjLghNx7yeHpATpI6ljgZ1POnhAq8DYFDYjaDUGuTx1iyc+ifclEwe1grsfFp6rsbdqhcW/w7WRv7skx7xkw==" algorithmName="SHA-512" password="CC35"/>
  <autoFilter ref="C90:K10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135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2629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2915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2928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ROUND(SUM(BE91:BE102), 2)</f>
        <v>0</v>
      </c>
      <c r="G34" s="48"/>
      <c r="H34" s="48"/>
      <c r="I34" s="172">
        <v>0.20999999999999999</v>
      </c>
      <c r="J34" s="171">
        <f>ROUND(ROUND((SUM(BE91:BE102)),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ROUND(SUM(BF91:BF102), 2)</f>
        <v>0</v>
      </c>
      <c r="G35" s="48"/>
      <c r="H35" s="48"/>
      <c r="I35" s="172">
        <v>0.14999999999999999</v>
      </c>
      <c r="J35" s="171">
        <f>ROUND(ROUND((SUM(BF91:BF102)),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ROUND(SUM(BG91:BG102),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ROUND(SUM(BH91:BH102),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ROUND(SUM(BI91:BI102),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2629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2915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B10.2 - VZT_2 - BYT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2929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2531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9.92" customHeight="1">
      <c r="B67" s="198"/>
      <c r="C67" s="199"/>
      <c r="D67" s="200" t="s">
        <v>2532</v>
      </c>
      <c r="E67" s="201"/>
      <c r="F67" s="201"/>
      <c r="G67" s="201"/>
      <c r="H67" s="201"/>
      <c r="I67" s="202"/>
      <c r="J67" s="203">
        <f>J98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2629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2915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B10.2 - VZT_2 - BYT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2132</v>
      </c>
      <c r="F92" s="224" t="s">
        <v>2930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P93+P98</f>
        <v>0</v>
      </c>
      <c r="Q92" s="229"/>
      <c r="R92" s="230">
        <f>R93+R98</f>
        <v>0</v>
      </c>
      <c r="S92" s="229"/>
      <c r="T92" s="231">
        <f>T93+T98</f>
        <v>0</v>
      </c>
      <c r="AR92" s="232" t="s">
        <v>79</v>
      </c>
      <c r="AT92" s="233" t="s">
        <v>71</v>
      </c>
      <c r="AU92" s="233" t="s">
        <v>72</v>
      </c>
      <c r="AY92" s="232" t="s">
        <v>209</v>
      </c>
      <c r="BK92" s="234">
        <f>BK93+BK98</f>
        <v>0</v>
      </c>
    </row>
    <row r="93" s="11" customFormat="1" ht="19.92" customHeight="1">
      <c r="B93" s="221"/>
      <c r="C93" s="222"/>
      <c r="D93" s="223" t="s">
        <v>71</v>
      </c>
      <c r="E93" s="235" t="s">
        <v>2534</v>
      </c>
      <c r="F93" s="235" t="s">
        <v>2534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SUM(P94:P97)</f>
        <v>0</v>
      </c>
      <c r="Q93" s="229"/>
      <c r="R93" s="230">
        <f>SUM(R94:R97)</f>
        <v>0</v>
      </c>
      <c r="S93" s="229"/>
      <c r="T93" s="231">
        <f>SUM(T94:T97)</f>
        <v>0</v>
      </c>
      <c r="AR93" s="232" t="s">
        <v>81</v>
      </c>
      <c r="AT93" s="233" t="s">
        <v>71</v>
      </c>
      <c r="AU93" s="233" t="s">
        <v>79</v>
      </c>
      <c r="AY93" s="232" t="s">
        <v>209</v>
      </c>
      <c r="BK93" s="234">
        <f>SUM(BK94:BK97)</f>
        <v>0</v>
      </c>
    </row>
    <row r="94" s="1" customFormat="1" ht="25.5" customHeight="1">
      <c r="B94" s="47"/>
      <c r="C94" s="237" t="s">
        <v>81</v>
      </c>
      <c r="D94" s="237" t="s">
        <v>211</v>
      </c>
      <c r="E94" s="238" t="s">
        <v>2931</v>
      </c>
      <c r="F94" s="239" t="s">
        <v>2932</v>
      </c>
      <c r="G94" s="240" t="s">
        <v>1150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16.5" customHeight="1">
      <c r="B95" s="47"/>
      <c r="C95" s="237" t="s">
        <v>101</v>
      </c>
      <c r="D95" s="237" t="s">
        <v>211</v>
      </c>
      <c r="E95" s="238" t="s">
        <v>2539</v>
      </c>
      <c r="F95" s="239" t="s">
        <v>2933</v>
      </c>
      <c r="G95" s="240" t="s">
        <v>2541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16.5" customHeight="1">
      <c r="B96" s="47"/>
      <c r="C96" s="237" t="s">
        <v>216</v>
      </c>
      <c r="D96" s="237" t="s">
        <v>211</v>
      </c>
      <c r="E96" s="238" t="s">
        <v>2542</v>
      </c>
      <c r="F96" s="239" t="s">
        <v>2543</v>
      </c>
      <c r="G96" s="240" t="s">
        <v>268</v>
      </c>
      <c r="H96" s="241">
        <v>1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" customFormat="1" ht="16.5" customHeight="1">
      <c r="B97" s="47"/>
      <c r="C97" s="237" t="s">
        <v>234</v>
      </c>
      <c r="D97" s="237" t="s">
        <v>211</v>
      </c>
      <c r="E97" s="238" t="s">
        <v>2544</v>
      </c>
      <c r="F97" s="239" t="s">
        <v>2545</v>
      </c>
      <c r="G97" s="240" t="s">
        <v>1448</v>
      </c>
      <c r="H97" s="241">
        <v>10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232</v>
      </c>
    </row>
    <row r="98" s="11" customFormat="1" ht="29.88" customHeight="1">
      <c r="B98" s="221"/>
      <c r="C98" s="222"/>
      <c r="D98" s="223" t="s">
        <v>71</v>
      </c>
      <c r="E98" s="235" t="s">
        <v>2546</v>
      </c>
      <c r="F98" s="235" t="s">
        <v>2546</v>
      </c>
      <c r="G98" s="222"/>
      <c r="H98" s="222"/>
      <c r="I98" s="225"/>
      <c r="J98" s="236">
        <f>BK98</f>
        <v>0</v>
      </c>
      <c r="K98" s="222"/>
      <c r="L98" s="227"/>
      <c r="M98" s="228"/>
      <c r="N98" s="229"/>
      <c r="O98" s="229"/>
      <c r="P98" s="230">
        <f>SUM(P99:P102)</f>
        <v>0</v>
      </c>
      <c r="Q98" s="229"/>
      <c r="R98" s="230">
        <f>SUM(R99:R102)</f>
        <v>0</v>
      </c>
      <c r="S98" s="229"/>
      <c r="T98" s="231">
        <f>SUM(T99:T102)</f>
        <v>0</v>
      </c>
      <c r="AR98" s="232" t="s">
        <v>81</v>
      </c>
      <c r="AT98" s="233" t="s">
        <v>71</v>
      </c>
      <c r="AU98" s="233" t="s">
        <v>79</v>
      </c>
      <c r="AY98" s="232" t="s">
        <v>209</v>
      </c>
      <c r="BK98" s="234">
        <f>SUM(BK99:BK102)</f>
        <v>0</v>
      </c>
    </row>
    <row r="99" s="1" customFormat="1" ht="25.5" customHeight="1">
      <c r="B99" s="47"/>
      <c r="C99" s="282" t="s">
        <v>239</v>
      </c>
      <c r="D99" s="282" t="s">
        <v>312</v>
      </c>
      <c r="E99" s="283" t="s">
        <v>2934</v>
      </c>
      <c r="F99" s="284" t="s">
        <v>2932</v>
      </c>
      <c r="G99" s="285" t="s">
        <v>1150</v>
      </c>
      <c r="H99" s="286">
        <v>1</v>
      </c>
      <c r="I99" s="287"/>
      <c r="J99" s="288">
        <f>ROUND(I99*H99,2)</f>
        <v>0</v>
      </c>
      <c r="K99" s="284" t="s">
        <v>619</v>
      </c>
      <c r="L99" s="289"/>
      <c r="M99" s="290" t="s">
        <v>21</v>
      </c>
      <c r="N99" s="291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371</v>
      </c>
      <c r="AT99" s="25" t="s">
        <v>312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287</v>
      </c>
      <c r="BM99" s="25" t="s">
        <v>2935</v>
      </c>
    </row>
    <row r="100" s="1" customFormat="1" ht="16.5" customHeight="1">
      <c r="B100" s="47"/>
      <c r="C100" s="282" t="s">
        <v>245</v>
      </c>
      <c r="D100" s="282" t="s">
        <v>312</v>
      </c>
      <c r="E100" s="283" t="s">
        <v>2606</v>
      </c>
      <c r="F100" s="284" t="s">
        <v>2933</v>
      </c>
      <c r="G100" s="285" t="s">
        <v>2541</v>
      </c>
      <c r="H100" s="286">
        <v>1</v>
      </c>
      <c r="I100" s="287"/>
      <c r="J100" s="288">
        <f>ROUND(I100*H100,2)</f>
        <v>0</v>
      </c>
      <c r="K100" s="284" t="s">
        <v>619</v>
      </c>
      <c r="L100" s="289"/>
      <c r="M100" s="290" t="s">
        <v>21</v>
      </c>
      <c r="N100" s="291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371</v>
      </c>
      <c r="AT100" s="25" t="s">
        <v>312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2936</v>
      </c>
    </row>
    <row r="101" s="1" customFormat="1" ht="16.5" customHeight="1">
      <c r="B101" s="47"/>
      <c r="C101" s="282" t="s">
        <v>232</v>
      </c>
      <c r="D101" s="282" t="s">
        <v>312</v>
      </c>
      <c r="E101" s="283" t="s">
        <v>2553</v>
      </c>
      <c r="F101" s="284" t="s">
        <v>2543</v>
      </c>
      <c r="G101" s="285" t="s">
        <v>268</v>
      </c>
      <c r="H101" s="286">
        <v>1</v>
      </c>
      <c r="I101" s="287"/>
      <c r="J101" s="288">
        <f>ROUND(I101*H101,2)</f>
        <v>0</v>
      </c>
      <c r="K101" s="284" t="s">
        <v>619</v>
      </c>
      <c r="L101" s="289"/>
      <c r="M101" s="290" t="s">
        <v>21</v>
      </c>
      <c r="N101" s="291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371</v>
      </c>
      <c r="AT101" s="25" t="s">
        <v>312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2937</v>
      </c>
    </row>
    <row r="102" s="1" customFormat="1" ht="16.5" customHeight="1">
      <c r="B102" s="47"/>
      <c r="C102" s="282" t="s">
        <v>254</v>
      </c>
      <c r="D102" s="282" t="s">
        <v>312</v>
      </c>
      <c r="E102" s="283" t="s">
        <v>2555</v>
      </c>
      <c r="F102" s="284" t="s">
        <v>2545</v>
      </c>
      <c r="G102" s="285" t="s">
        <v>1448</v>
      </c>
      <c r="H102" s="286">
        <v>10</v>
      </c>
      <c r="I102" s="287"/>
      <c r="J102" s="288">
        <f>ROUND(I102*H102,2)</f>
        <v>0</v>
      </c>
      <c r="K102" s="284" t="s">
        <v>619</v>
      </c>
      <c r="L102" s="289"/>
      <c r="M102" s="290" t="s">
        <v>21</v>
      </c>
      <c r="N102" s="312" t="s">
        <v>43</v>
      </c>
      <c r="O102" s="295"/>
      <c r="P102" s="296">
        <f>O102*H102</f>
        <v>0</v>
      </c>
      <c r="Q102" s="296">
        <v>0</v>
      </c>
      <c r="R102" s="296">
        <f>Q102*H102</f>
        <v>0</v>
      </c>
      <c r="S102" s="296">
        <v>0</v>
      </c>
      <c r="T102" s="297">
        <f>S102*H102</f>
        <v>0</v>
      </c>
      <c r="AR102" s="25" t="s">
        <v>371</v>
      </c>
      <c r="AT102" s="25" t="s">
        <v>312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2938</v>
      </c>
    </row>
    <row r="103" s="1" customFormat="1" ht="6.96" customHeight="1">
      <c r="B103" s="68"/>
      <c r="C103" s="69"/>
      <c r="D103" s="69"/>
      <c r="E103" s="69"/>
      <c r="F103" s="69"/>
      <c r="G103" s="69"/>
      <c r="H103" s="69"/>
      <c r="I103" s="180"/>
      <c r="J103" s="69"/>
      <c r="K103" s="69"/>
      <c r="L103" s="73"/>
    </row>
  </sheetData>
  <sheetProtection sheet="1" autoFilter="0" formatColumns="0" formatRows="0" objects="1" scenarios="1" spinCount="100000" saltValue="emo3dYKSy17q2fixm0VYxAui9mxr/qC+dnFLA99RdgH2tw7ZHXFHiJ0uGR/JwTN2xL+9RbIKvl9IE6tcBLsK8w==" hashValue="EGNSx9y4kM8cCSrmiTDanSayEFLv+WBsM2iCKE4cOtjNZmE+OKl36y5frRPdvkKdZJ+2AtflFhlh9u1sLtiH7g==" algorithmName="SHA-512" password="CC35"/>
  <autoFilter ref="C90:K10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141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2939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2940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ROUND(J92,2)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ROUND(SUM(BE92:BE173), 2)</f>
        <v>0</v>
      </c>
      <c r="G32" s="48"/>
      <c r="H32" s="48"/>
      <c r="I32" s="172">
        <v>0.20999999999999999</v>
      </c>
      <c r="J32" s="171">
        <f>ROUND(ROUND((SUM(BE92:BE173)),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ROUND(SUM(BF92:BF173), 2)</f>
        <v>0</v>
      </c>
      <c r="G33" s="48"/>
      <c r="H33" s="48"/>
      <c r="I33" s="172">
        <v>0.14999999999999999</v>
      </c>
      <c r="J33" s="171">
        <f>ROUND(ROUND((SUM(BF92:BF173)),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ROUND(SUM(BG92:BG173),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ROUND(SUM(BH92:BH173),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ROUND(SUM(BI92:BI173),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2939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C1 - ZPEVNĚNÉ PLOCHY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J92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161</v>
      </c>
      <c r="E61" s="194"/>
      <c r="F61" s="194"/>
      <c r="G61" s="194"/>
      <c r="H61" s="194"/>
      <c r="I61" s="195"/>
      <c r="J61" s="196">
        <f>J93</f>
        <v>0</v>
      </c>
      <c r="K61" s="197"/>
    </row>
    <row r="62" s="9" customFormat="1" ht="19.92" customHeight="1">
      <c r="B62" s="198"/>
      <c r="C62" s="199"/>
      <c r="D62" s="200" t="s">
        <v>162</v>
      </c>
      <c r="E62" s="201"/>
      <c r="F62" s="201"/>
      <c r="G62" s="201"/>
      <c r="H62" s="201"/>
      <c r="I62" s="202"/>
      <c r="J62" s="203">
        <f>J94</f>
        <v>0</v>
      </c>
      <c r="K62" s="204"/>
    </row>
    <row r="63" s="9" customFormat="1" ht="19.92" customHeight="1">
      <c r="B63" s="198"/>
      <c r="C63" s="199"/>
      <c r="D63" s="200" t="s">
        <v>165</v>
      </c>
      <c r="E63" s="201"/>
      <c r="F63" s="201"/>
      <c r="G63" s="201"/>
      <c r="H63" s="201"/>
      <c r="I63" s="202"/>
      <c r="J63" s="203">
        <f>J115</f>
        <v>0</v>
      </c>
      <c r="K63" s="204"/>
    </row>
    <row r="64" s="9" customFormat="1" ht="19.92" customHeight="1">
      <c r="B64" s="198"/>
      <c r="C64" s="199"/>
      <c r="D64" s="200" t="s">
        <v>2941</v>
      </c>
      <c r="E64" s="201"/>
      <c r="F64" s="201"/>
      <c r="G64" s="201"/>
      <c r="H64" s="201"/>
      <c r="I64" s="202"/>
      <c r="J64" s="203">
        <f>J125</f>
        <v>0</v>
      </c>
      <c r="K64" s="204"/>
    </row>
    <row r="65" s="9" customFormat="1" ht="19.92" customHeight="1">
      <c r="B65" s="198"/>
      <c r="C65" s="199"/>
      <c r="D65" s="200" t="s">
        <v>164</v>
      </c>
      <c r="E65" s="201"/>
      <c r="F65" s="201"/>
      <c r="G65" s="201"/>
      <c r="H65" s="201"/>
      <c r="I65" s="202"/>
      <c r="J65" s="203">
        <f>J156</f>
        <v>0</v>
      </c>
      <c r="K65" s="204"/>
    </row>
    <row r="66" s="9" customFormat="1" ht="19.92" customHeight="1">
      <c r="B66" s="198"/>
      <c r="C66" s="199"/>
      <c r="D66" s="200" t="s">
        <v>174</v>
      </c>
      <c r="E66" s="201"/>
      <c r="F66" s="201"/>
      <c r="G66" s="201"/>
      <c r="H66" s="201"/>
      <c r="I66" s="202"/>
      <c r="J66" s="203">
        <f>J157</f>
        <v>0</v>
      </c>
      <c r="K66" s="204"/>
    </row>
    <row r="67" s="9" customFormat="1" ht="14.88" customHeight="1">
      <c r="B67" s="198"/>
      <c r="C67" s="199"/>
      <c r="D67" s="200" t="s">
        <v>2942</v>
      </c>
      <c r="E67" s="201"/>
      <c r="F67" s="201"/>
      <c r="G67" s="201"/>
      <c r="H67" s="201"/>
      <c r="I67" s="202"/>
      <c r="J67" s="203">
        <f>J163</f>
        <v>0</v>
      </c>
      <c r="K67" s="204"/>
    </row>
    <row r="68" s="9" customFormat="1" ht="14.88" customHeight="1">
      <c r="B68" s="198"/>
      <c r="C68" s="199"/>
      <c r="D68" s="200" t="s">
        <v>2943</v>
      </c>
      <c r="E68" s="201"/>
      <c r="F68" s="201"/>
      <c r="G68" s="201"/>
      <c r="H68" s="201"/>
      <c r="I68" s="202"/>
      <c r="J68" s="203">
        <f>J165</f>
        <v>0</v>
      </c>
      <c r="K68" s="204"/>
    </row>
    <row r="69" s="8" customFormat="1" ht="24.96" customHeight="1">
      <c r="B69" s="191"/>
      <c r="C69" s="192"/>
      <c r="D69" s="193" t="s">
        <v>177</v>
      </c>
      <c r="E69" s="194"/>
      <c r="F69" s="194"/>
      <c r="G69" s="194"/>
      <c r="H69" s="194"/>
      <c r="I69" s="195"/>
      <c r="J69" s="196">
        <f>J171</f>
        <v>0</v>
      </c>
      <c r="K69" s="197"/>
    </row>
    <row r="70" s="9" customFormat="1" ht="19.92" customHeight="1">
      <c r="B70" s="198"/>
      <c r="C70" s="199"/>
      <c r="D70" s="200" t="s">
        <v>185</v>
      </c>
      <c r="E70" s="201"/>
      <c r="F70" s="201"/>
      <c r="G70" s="201"/>
      <c r="H70" s="201"/>
      <c r="I70" s="202"/>
      <c r="J70" s="203">
        <f>J172</f>
        <v>0</v>
      </c>
      <c r="K70" s="204"/>
    </row>
    <row r="71" s="1" customFormat="1" ht="21.84" customHeight="1">
      <c r="B71" s="47"/>
      <c r="C71" s="48"/>
      <c r="D71" s="48"/>
      <c r="E71" s="48"/>
      <c r="F71" s="48"/>
      <c r="G71" s="48"/>
      <c r="H71" s="48"/>
      <c r="I71" s="158"/>
      <c r="J71" s="48"/>
      <c r="K71" s="52"/>
    </row>
    <row r="72" s="1" customFormat="1" ht="6.96" customHeight="1">
      <c r="B72" s="68"/>
      <c r="C72" s="69"/>
      <c r="D72" s="69"/>
      <c r="E72" s="69"/>
      <c r="F72" s="69"/>
      <c r="G72" s="69"/>
      <c r="H72" s="69"/>
      <c r="I72" s="180"/>
      <c r="J72" s="69"/>
      <c r="K72" s="70"/>
    </row>
    <row r="76" s="1" customFormat="1" ht="6.96" customHeight="1">
      <c r="B76" s="71"/>
      <c r="C76" s="72"/>
      <c r="D76" s="72"/>
      <c r="E76" s="72"/>
      <c r="F76" s="72"/>
      <c r="G76" s="72"/>
      <c r="H76" s="72"/>
      <c r="I76" s="183"/>
      <c r="J76" s="72"/>
      <c r="K76" s="72"/>
      <c r="L76" s="73"/>
    </row>
    <row r="77" s="1" customFormat="1" ht="36.96" customHeight="1">
      <c r="B77" s="47"/>
      <c r="C77" s="74" t="s">
        <v>193</v>
      </c>
      <c r="D77" s="75"/>
      <c r="E77" s="75"/>
      <c r="F77" s="75"/>
      <c r="G77" s="75"/>
      <c r="H77" s="75"/>
      <c r="I77" s="205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5"/>
      <c r="J78" s="75"/>
      <c r="K78" s="75"/>
      <c r="L78" s="73"/>
    </row>
    <row r="79" s="1" customFormat="1" ht="14.4" customHeight="1">
      <c r="B79" s="47"/>
      <c r="C79" s="77" t="s">
        <v>18</v>
      </c>
      <c r="D79" s="75"/>
      <c r="E79" s="75"/>
      <c r="F79" s="75"/>
      <c r="G79" s="75"/>
      <c r="H79" s="75"/>
      <c r="I79" s="205"/>
      <c r="J79" s="75"/>
      <c r="K79" s="75"/>
      <c r="L79" s="73"/>
    </row>
    <row r="80" s="1" customFormat="1" ht="16.5" customHeight="1">
      <c r="B80" s="47"/>
      <c r="C80" s="75"/>
      <c r="D80" s="75"/>
      <c r="E80" s="206" t="str">
        <f>E7</f>
        <v>Stavební úpravy Hasičské zbrojnice č.p. 592, Polanka nad Odrou</v>
      </c>
      <c r="F80" s="77"/>
      <c r="G80" s="77"/>
      <c r="H80" s="77"/>
      <c r="I80" s="205"/>
      <c r="J80" s="75"/>
      <c r="K80" s="75"/>
      <c r="L80" s="73"/>
    </row>
    <row r="81">
      <c r="B81" s="29"/>
      <c r="C81" s="77" t="s">
        <v>152</v>
      </c>
      <c r="D81" s="207"/>
      <c r="E81" s="207"/>
      <c r="F81" s="207"/>
      <c r="G81" s="207"/>
      <c r="H81" s="207"/>
      <c r="I81" s="150"/>
      <c r="J81" s="207"/>
      <c r="K81" s="207"/>
      <c r="L81" s="208"/>
    </row>
    <row r="82" s="1" customFormat="1" ht="16.5" customHeight="1">
      <c r="B82" s="47"/>
      <c r="C82" s="75"/>
      <c r="D82" s="75"/>
      <c r="E82" s="206" t="s">
        <v>2939</v>
      </c>
      <c r="F82" s="75"/>
      <c r="G82" s="75"/>
      <c r="H82" s="75"/>
      <c r="I82" s="205"/>
      <c r="J82" s="75"/>
      <c r="K82" s="75"/>
      <c r="L82" s="73"/>
    </row>
    <row r="83" s="1" customFormat="1" ht="14.4" customHeight="1">
      <c r="B83" s="47"/>
      <c r="C83" s="77" t="s">
        <v>154</v>
      </c>
      <c r="D83" s="75"/>
      <c r="E83" s="75"/>
      <c r="F83" s="75"/>
      <c r="G83" s="75"/>
      <c r="H83" s="75"/>
      <c r="I83" s="205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E11</f>
        <v xml:space="preserve">C1 - ZPEVNĚNÉ PLOCHY </v>
      </c>
      <c r="F84" s="75"/>
      <c r="G84" s="75"/>
      <c r="H84" s="75"/>
      <c r="I84" s="205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="1" customFormat="1" ht="18" customHeight="1">
      <c r="B86" s="47"/>
      <c r="C86" s="77" t="s">
        <v>23</v>
      </c>
      <c r="D86" s="75"/>
      <c r="E86" s="75"/>
      <c r="F86" s="209" t="str">
        <f>F14</f>
        <v xml:space="preserve"> </v>
      </c>
      <c r="G86" s="75"/>
      <c r="H86" s="75"/>
      <c r="I86" s="210" t="s">
        <v>25</v>
      </c>
      <c r="J86" s="86" t="str">
        <f>IF(J14="","",J14)</f>
        <v>24. 10. 2017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="1" customFormat="1">
      <c r="B88" s="47"/>
      <c r="C88" s="77" t="s">
        <v>27</v>
      </c>
      <c r="D88" s="75"/>
      <c r="E88" s="75"/>
      <c r="F88" s="209" t="str">
        <f>E17</f>
        <v>SMO MěOb Polanka nad Odrou</v>
      </c>
      <c r="G88" s="75"/>
      <c r="H88" s="75"/>
      <c r="I88" s="210" t="s">
        <v>33</v>
      </c>
      <c r="J88" s="209" t="str">
        <f>E23</f>
        <v>SPAN s.r.o.</v>
      </c>
      <c r="K88" s="75"/>
      <c r="L88" s="73"/>
    </row>
    <row r="89" s="1" customFormat="1" ht="14.4" customHeight="1">
      <c r="B89" s="47"/>
      <c r="C89" s="77" t="s">
        <v>31</v>
      </c>
      <c r="D89" s="75"/>
      <c r="E89" s="75"/>
      <c r="F89" s="209" t="str">
        <f>IF(E20="","",E20)</f>
        <v/>
      </c>
      <c r="G89" s="75"/>
      <c r="H89" s="75"/>
      <c r="I89" s="205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="10" customFormat="1" ht="29.28" customHeight="1">
      <c r="B91" s="211"/>
      <c r="C91" s="212" t="s">
        <v>194</v>
      </c>
      <c r="D91" s="213" t="s">
        <v>57</v>
      </c>
      <c r="E91" s="213" t="s">
        <v>53</v>
      </c>
      <c r="F91" s="213" t="s">
        <v>195</v>
      </c>
      <c r="G91" s="213" t="s">
        <v>196</v>
      </c>
      <c r="H91" s="213" t="s">
        <v>197</v>
      </c>
      <c r="I91" s="214" t="s">
        <v>198</v>
      </c>
      <c r="J91" s="213" t="s">
        <v>158</v>
      </c>
      <c r="K91" s="215" t="s">
        <v>199</v>
      </c>
      <c r="L91" s="216"/>
      <c r="M91" s="103" t="s">
        <v>200</v>
      </c>
      <c r="N91" s="104" t="s">
        <v>42</v>
      </c>
      <c r="O91" s="104" t="s">
        <v>201</v>
      </c>
      <c r="P91" s="104" t="s">
        <v>202</v>
      </c>
      <c r="Q91" s="104" t="s">
        <v>203</v>
      </c>
      <c r="R91" s="104" t="s">
        <v>204</v>
      </c>
      <c r="S91" s="104" t="s">
        <v>205</v>
      </c>
      <c r="T91" s="105" t="s">
        <v>206</v>
      </c>
    </row>
    <row r="92" s="1" customFormat="1" ht="29.28" customHeight="1">
      <c r="B92" s="47"/>
      <c r="C92" s="109" t="s">
        <v>159</v>
      </c>
      <c r="D92" s="75"/>
      <c r="E92" s="75"/>
      <c r="F92" s="75"/>
      <c r="G92" s="75"/>
      <c r="H92" s="75"/>
      <c r="I92" s="205"/>
      <c r="J92" s="217">
        <f>BK92</f>
        <v>0</v>
      </c>
      <c r="K92" s="75"/>
      <c r="L92" s="73"/>
      <c r="M92" s="106"/>
      <c r="N92" s="107"/>
      <c r="O92" s="107"/>
      <c r="P92" s="218">
        <f>P93+P171</f>
        <v>0</v>
      </c>
      <c r="Q92" s="107"/>
      <c r="R92" s="218">
        <f>R93+R171</f>
        <v>249.3493258</v>
      </c>
      <c r="S92" s="107"/>
      <c r="T92" s="219">
        <f>T93+T171</f>
        <v>139.196</v>
      </c>
      <c r="AT92" s="25" t="s">
        <v>71</v>
      </c>
      <c r="AU92" s="25" t="s">
        <v>160</v>
      </c>
      <c r="BK92" s="220">
        <f>BK93+BK171</f>
        <v>0</v>
      </c>
    </row>
    <row r="93" s="11" customFormat="1" ht="37.44" customHeight="1">
      <c r="B93" s="221"/>
      <c r="C93" s="222"/>
      <c r="D93" s="223" t="s">
        <v>71</v>
      </c>
      <c r="E93" s="224" t="s">
        <v>207</v>
      </c>
      <c r="F93" s="224" t="s">
        <v>208</v>
      </c>
      <c r="G93" s="222"/>
      <c r="H93" s="222"/>
      <c r="I93" s="225"/>
      <c r="J93" s="226">
        <f>BK93</f>
        <v>0</v>
      </c>
      <c r="K93" s="222"/>
      <c r="L93" s="227"/>
      <c r="M93" s="228"/>
      <c r="N93" s="229"/>
      <c r="O93" s="229"/>
      <c r="P93" s="230">
        <f>P94+P115+P125+P156+P157</f>
        <v>0</v>
      </c>
      <c r="Q93" s="229"/>
      <c r="R93" s="230">
        <f>R94+R115+R125+R156+R157</f>
        <v>249.3493258</v>
      </c>
      <c r="S93" s="229"/>
      <c r="T93" s="231">
        <f>T94+T115+T125+T156+T157</f>
        <v>138.697</v>
      </c>
      <c r="AR93" s="232" t="s">
        <v>79</v>
      </c>
      <c r="AT93" s="233" t="s">
        <v>71</v>
      </c>
      <c r="AU93" s="233" t="s">
        <v>72</v>
      </c>
      <c r="AY93" s="232" t="s">
        <v>209</v>
      </c>
      <c r="BK93" s="234">
        <f>BK94+BK115+BK125+BK156+BK157</f>
        <v>0</v>
      </c>
    </row>
    <row r="94" s="11" customFormat="1" ht="19.92" customHeight="1">
      <c r="B94" s="221"/>
      <c r="C94" s="222"/>
      <c r="D94" s="223" t="s">
        <v>71</v>
      </c>
      <c r="E94" s="235" t="s">
        <v>79</v>
      </c>
      <c r="F94" s="235" t="s">
        <v>210</v>
      </c>
      <c r="G94" s="222"/>
      <c r="H94" s="222"/>
      <c r="I94" s="225"/>
      <c r="J94" s="236">
        <f>BK94</f>
        <v>0</v>
      </c>
      <c r="K94" s="222"/>
      <c r="L94" s="227"/>
      <c r="M94" s="228"/>
      <c r="N94" s="229"/>
      <c r="O94" s="229"/>
      <c r="P94" s="230">
        <f>SUM(P95:P114)</f>
        <v>0</v>
      </c>
      <c r="Q94" s="229"/>
      <c r="R94" s="230">
        <f>SUM(R95:R114)</f>
        <v>0.0011100000000000001</v>
      </c>
      <c r="S94" s="229"/>
      <c r="T94" s="231">
        <f>SUM(T95:T114)</f>
        <v>128.852</v>
      </c>
      <c r="AR94" s="232" t="s">
        <v>79</v>
      </c>
      <c r="AT94" s="233" t="s">
        <v>71</v>
      </c>
      <c r="AU94" s="233" t="s">
        <v>79</v>
      </c>
      <c r="AY94" s="232" t="s">
        <v>209</v>
      </c>
      <c r="BK94" s="234">
        <f>SUM(BK95:BK114)</f>
        <v>0</v>
      </c>
    </row>
    <row r="95" s="1" customFormat="1" ht="16.5" customHeight="1">
      <c r="B95" s="47"/>
      <c r="C95" s="237" t="s">
        <v>79</v>
      </c>
      <c r="D95" s="237" t="s">
        <v>211</v>
      </c>
      <c r="E95" s="238" t="s">
        <v>2944</v>
      </c>
      <c r="F95" s="239" t="s">
        <v>2945</v>
      </c>
      <c r="G95" s="240" t="s">
        <v>268</v>
      </c>
      <c r="H95" s="241">
        <v>78</v>
      </c>
      <c r="I95" s="242"/>
      <c r="J95" s="243">
        <f>ROUND(I95*H95,2)</f>
        <v>0</v>
      </c>
      <c r="K95" s="239" t="s">
        <v>215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0.255</v>
      </c>
      <c r="T95" s="247">
        <f>S95*H95</f>
        <v>19.890000000000001</v>
      </c>
      <c r="AR95" s="25" t="s">
        <v>216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216</v>
      </c>
      <c r="BM95" s="25" t="s">
        <v>81</v>
      </c>
    </row>
    <row r="96" s="13" customFormat="1">
      <c r="B96" s="261"/>
      <c r="C96" s="262"/>
      <c r="D96" s="251" t="s">
        <v>217</v>
      </c>
      <c r="E96" s="263" t="s">
        <v>21</v>
      </c>
      <c r="F96" s="264" t="s">
        <v>2946</v>
      </c>
      <c r="G96" s="262"/>
      <c r="H96" s="263" t="s">
        <v>21</v>
      </c>
      <c r="I96" s="265"/>
      <c r="J96" s="262"/>
      <c r="K96" s="262"/>
      <c r="L96" s="266"/>
      <c r="M96" s="267"/>
      <c r="N96" s="268"/>
      <c r="O96" s="268"/>
      <c r="P96" s="268"/>
      <c r="Q96" s="268"/>
      <c r="R96" s="268"/>
      <c r="S96" s="268"/>
      <c r="T96" s="269"/>
      <c r="AT96" s="270" t="s">
        <v>217</v>
      </c>
      <c r="AU96" s="270" t="s">
        <v>81</v>
      </c>
      <c r="AV96" s="13" t="s">
        <v>79</v>
      </c>
      <c r="AW96" s="13" t="s">
        <v>35</v>
      </c>
      <c r="AX96" s="13" t="s">
        <v>72</v>
      </c>
      <c r="AY96" s="270" t="s">
        <v>209</v>
      </c>
    </row>
    <row r="97" s="12" customFormat="1">
      <c r="B97" s="249"/>
      <c r="C97" s="250"/>
      <c r="D97" s="251" t="s">
        <v>217</v>
      </c>
      <c r="E97" s="252" t="s">
        <v>21</v>
      </c>
      <c r="F97" s="253" t="s">
        <v>2947</v>
      </c>
      <c r="G97" s="250"/>
      <c r="H97" s="254">
        <v>78</v>
      </c>
      <c r="I97" s="255"/>
      <c r="J97" s="250"/>
      <c r="K97" s="250"/>
      <c r="L97" s="256"/>
      <c r="M97" s="257"/>
      <c r="N97" s="258"/>
      <c r="O97" s="258"/>
      <c r="P97" s="258"/>
      <c r="Q97" s="258"/>
      <c r="R97" s="258"/>
      <c r="S97" s="258"/>
      <c r="T97" s="259"/>
      <c r="AT97" s="260" t="s">
        <v>217</v>
      </c>
      <c r="AU97" s="260" t="s">
        <v>81</v>
      </c>
      <c r="AV97" s="12" t="s">
        <v>81</v>
      </c>
      <c r="AW97" s="12" t="s">
        <v>35</v>
      </c>
      <c r="AX97" s="12" t="s">
        <v>72</v>
      </c>
      <c r="AY97" s="260" t="s">
        <v>209</v>
      </c>
    </row>
    <row r="98" s="14" customFormat="1">
      <c r="B98" s="271"/>
      <c r="C98" s="272"/>
      <c r="D98" s="251" t="s">
        <v>217</v>
      </c>
      <c r="E98" s="273" t="s">
        <v>21</v>
      </c>
      <c r="F98" s="274" t="s">
        <v>220</v>
      </c>
      <c r="G98" s="272"/>
      <c r="H98" s="275">
        <v>78</v>
      </c>
      <c r="I98" s="276"/>
      <c r="J98" s="272"/>
      <c r="K98" s="272"/>
      <c r="L98" s="277"/>
      <c r="M98" s="278"/>
      <c r="N98" s="279"/>
      <c r="O98" s="279"/>
      <c r="P98" s="279"/>
      <c r="Q98" s="279"/>
      <c r="R98" s="279"/>
      <c r="S98" s="279"/>
      <c r="T98" s="280"/>
      <c r="AT98" s="281" t="s">
        <v>217</v>
      </c>
      <c r="AU98" s="281" t="s">
        <v>81</v>
      </c>
      <c r="AV98" s="14" t="s">
        <v>216</v>
      </c>
      <c r="AW98" s="14" t="s">
        <v>35</v>
      </c>
      <c r="AX98" s="14" t="s">
        <v>79</v>
      </c>
      <c r="AY98" s="281" t="s">
        <v>209</v>
      </c>
    </row>
    <row r="99" s="1" customFormat="1" ht="16.5" customHeight="1">
      <c r="B99" s="47"/>
      <c r="C99" s="237" t="s">
        <v>81</v>
      </c>
      <c r="D99" s="237" t="s">
        <v>211</v>
      </c>
      <c r="E99" s="238" t="s">
        <v>2948</v>
      </c>
      <c r="F99" s="239" t="s">
        <v>2949</v>
      </c>
      <c r="G99" s="240" t="s">
        <v>268</v>
      </c>
      <c r="H99" s="241">
        <v>78</v>
      </c>
      <c r="I99" s="242"/>
      <c r="J99" s="243">
        <f>ROUND(I99*H99,2)</f>
        <v>0</v>
      </c>
      <c r="K99" s="239" t="s">
        <v>215</v>
      </c>
      <c r="L99" s="73"/>
      <c r="M99" s="244" t="s">
        <v>21</v>
      </c>
      <c r="N99" s="245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0.17000000000000001</v>
      </c>
      <c r="T99" s="247">
        <f>S99*H99</f>
        <v>13.260000000000002</v>
      </c>
      <c r="AR99" s="25" t="s">
        <v>216</v>
      </c>
      <c r="AT99" s="25" t="s">
        <v>211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216</v>
      </c>
      <c r="BM99" s="25" t="s">
        <v>216</v>
      </c>
    </row>
    <row r="100" s="1" customFormat="1" ht="16.5" customHeight="1">
      <c r="B100" s="47"/>
      <c r="C100" s="237" t="s">
        <v>101</v>
      </c>
      <c r="D100" s="237" t="s">
        <v>211</v>
      </c>
      <c r="E100" s="238" t="s">
        <v>2950</v>
      </c>
      <c r="F100" s="239" t="s">
        <v>2951</v>
      </c>
      <c r="G100" s="240" t="s">
        <v>268</v>
      </c>
      <c r="H100" s="241">
        <v>56</v>
      </c>
      <c r="I100" s="242"/>
      <c r="J100" s="243">
        <f>ROUND(I100*H100,2)</f>
        <v>0</v>
      </c>
      <c r="K100" s="239" t="s">
        <v>215</v>
      </c>
      <c r="L100" s="73"/>
      <c r="M100" s="244" t="s">
        <v>21</v>
      </c>
      <c r="N100" s="245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0.28999999999999998</v>
      </c>
      <c r="T100" s="247">
        <f>S100*H100</f>
        <v>16.239999999999998</v>
      </c>
      <c r="AR100" s="25" t="s">
        <v>216</v>
      </c>
      <c r="AT100" s="25" t="s">
        <v>211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216</v>
      </c>
      <c r="BM100" s="25" t="s">
        <v>239</v>
      </c>
    </row>
    <row r="101" s="13" customFormat="1">
      <c r="B101" s="261"/>
      <c r="C101" s="262"/>
      <c r="D101" s="251" t="s">
        <v>217</v>
      </c>
      <c r="E101" s="263" t="s">
        <v>21</v>
      </c>
      <c r="F101" s="264" t="s">
        <v>2946</v>
      </c>
      <c r="G101" s="262"/>
      <c r="H101" s="263" t="s">
        <v>21</v>
      </c>
      <c r="I101" s="265"/>
      <c r="J101" s="262"/>
      <c r="K101" s="262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217</v>
      </c>
      <c r="AU101" s="270" t="s">
        <v>81</v>
      </c>
      <c r="AV101" s="13" t="s">
        <v>79</v>
      </c>
      <c r="AW101" s="13" t="s">
        <v>35</v>
      </c>
      <c r="AX101" s="13" t="s">
        <v>72</v>
      </c>
      <c r="AY101" s="270" t="s">
        <v>209</v>
      </c>
    </row>
    <row r="102" s="12" customFormat="1">
      <c r="B102" s="249"/>
      <c r="C102" s="250"/>
      <c r="D102" s="251" t="s">
        <v>217</v>
      </c>
      <c r="E102" s="252" t="s">
        <v>21</v>
      </c>
      <c r="F102" s="253" t="s">
        <v>2952</v>
      </c>
      <c r="G102" s="250"/>
      <c r="H102" s="254">
        <v>56</v>
      </c>
      <c r="I102" s="255"/>
      <c r="J102" s="250"/>
      <c r="K102" s="250"/>
      <c r="L102" s="256"/>
      <c r="M102" s="257"/>
      <c r="N102" s="258"/>
      <c r="O102" s="258"/>
      <c r="P102" s="258"/>
      <c r="Q102" s="258"/>
      <c r="R102" s="258"/>
      <c r="S102" s="258"/>
      <c r="T102" s="259"/>
      <c r="AT102" s="260" t="s">
        <v>217</v>
      </c>
      <c r="AU102" s="260" t="s">
        <v>81</v>
      </c>
      <c r="AV102" s="12" t="s">
        <v>81</v>
      </c>
      <c r="AW102" s="12" t="s">
        <v>35</v>
      </c>
      <c r="AX102" s="12" t="s">
        <v>72</v>
      </c>
      <c r="AY102" s="260" t="s">
        <v>209</v>
      </c>
    </row>
    <row r="103" s="14" customFormat="1">
      <c r="B103" s="271"/>
      <c r="C103" s="272"/>
      <c r="D103" s="251" t="s">
        <v>217</v>
      </c>
      <c r="E103" s="273" t="s">
        <v>21</v>
      </c>
      <c r="F103" s="274" t="s">
        <v>220</v>
      </c>
      <c r="G103" s="272"/>
      <c r="H103" s="275">
        <v>56</v>
      </c>
      <c r="I103" s="276"/>
      <c r="J103" s="272"/>
      <c r="K103" s="272"/>
      <c r="L103" s="277"/>
      <c r="M103" s="278"/>
      <c r="N103" s="279"/>
      <c r="O103" s="279"/>
      <c r="P103" s="279"/>
      <c r="Q103" s="279"/>
      <c r="R103" s="279"/>
      <c r="S103" s="279"/>
      <c r="T103" s="280"/>
      <c r="AT103" s="281" t="s">
        <v>217</v>
      </c>
      <c r="AU103" s="281" t="s">
        <v>81</v>
      </c>
      <c r="AV103" s="14" t="s">
        <v>216</v>
      </c>
      <c r="AW103" s="14" t="s">
        <v>35</v>
      </c>
      <c r="AX103" s="14" t="s">
        <v>79</v>
      </c>
      <c r="AY103" s="281" t="s">
        <v>209</v>
      </c>
    </row>
    <row r="104" s="1" customFormat="1" ht="16.5" customHeight="1">
      <c r="B104" s="47"/>
      <c r="C104" s="237" t="s">
        <v>216</v>
      </c>
      <c r="D104" s="237" t="s">
        <v>211</v>
      </c>
      <c r="E104" s="238" t="s">
        <v>2953</v>
      </c>
      <c r="F104" s="239" t="s">
        <v>2954</v>
      </c>
      <c r="G104" s="240" t="s">
        <v>268</v>
      </c>
      <c r="H104" s="241">
        <v>56</v>
      </c>
      <c r="I104" s="242"/>
      <c r="J104" s="243">
        <f>ROUND(I104*H104,2)</f>
        <v>0</v>
      </c>
      <c r="K104" s="239" t="s">
        <v>215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0.44</v>
      </c>
      <c r="T104" s="247">
        <f>S104*H104</f>
        <v>24.640000000000001</v>
      </c>
      <c r="AR104" s="25" t="s">
        <v>216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216</v>
      </c>
      <c r="BM104" s="25" t="s">
        <v>237</v>
      </c>
    </row>
    <row r="105" s="13" customFormat="1">
      <c r="B105" s="261"/>
      <c r="C105" s="262"/>
      <c r="D105" s="251" t="s">
        <v>217</v>
      </c>
      <c r="E105" s="263" t="s">
        <v>21</v>
      </c>
      <c r="F105" s="264" t="s">
        <v>2946</v>
      </c>
      <c r="G105" s="262"/>
      <c r="H105" s="263" t="s">
        <v>21</v>
      </c>
      <c r="I105" s="265"/>
      <c r="J105" s="262"/>
      <c r="K105" s="262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217</v>
      </c>
      <c r="AU105" s="270" t="s">
        <v>81</v>
      </c>
      <c r="AV105" s="13" t="s">
        <v>79</v>
      </c>
      <c r="AW105" s="13" t="s">
        <v>35</v>
      </c>
      <c r="AX105" s="13" t="s">
        <v>72</v>
      </c>
      <c r="AY105" s="270" t="s">
        <v>209</v>
      </c>
    </row>
    <row r="106" s="12" customFormat="1">
      <c r="B106" s="249"/>
      <c r="C106" s="250"/>
      <c r="D106" s="251" t="s">
        <v>217</v>
      </c>
      <c r="E106" s="252" t="s">
        <v>21</v>
      </c>
      <c r="F106" s="253" t="s">
        <v>2952</v>
      </c>
      <c r="G106" s="250"/>
      <c r="H106" s="254">
        <v>56</v>
      </c>
      <c r="I106" s="255"/>
      <c r="J106" s="250"/>
      <c r="K106" s="250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217</v>
      </c>
      <c r="AU106" s="260" t="s">
        <v>81</v>
      </c>
      <c r="AV106" s="12" t="s">
        <v>81</v>
      </c>
      <c r="AW106" s="12" t="s">
        <v>35</v>
      </c>
      <c r="AX106" s="12" t="s">
        <v>72</v>
      </c>
      <c r="AY106" s="260" t="s">
        <v>209</v>
      </c>
    </row>
    <row r="107" s="14" customFormat="1">
      <c r="B107" s="271"/>
      <c r="C107" s="272"/>
      <c r="D107" s="251" t="s">
        <v>217</v>
      </c>
      <c r="E107" s="273" t="s">
        <v>21</v>
      </c>
      <c r="F107" s="274" t="s">
        <v>220</v>
      </c>
      <c r="G107" s="272"/>
      <c r="H107" s="275">
        <v>56</v>
      </c>
      <c r="I107" s="276"/>
      <c r="J107" s="272"/>
      <c r="K107" s="272"/>
      <c r="L107" s="277"/>
      <c r="M107" s="278"/>
      <c r="N107" s="279"/>
      <c r="O107" s="279"/>
      <c r="P107" s="279"/>
      <c r="Q107" s="279"/>
      <c r="R107" s="279"/>
      <c r="S107" s="279"/>
      <c r="T107" s="280"/>
      <c r="AT107" s="281" t="s">
        <v>217</v>
      </c>
      <c r="AU107" s="281" t="s">
        <v>81</v>
      </c>
      <c r="AV107" s="14" t="s">
        <v>216</v>
      </c>
      <c r="AW107" s="14" t="s">
        <v>35</v>
      </c>
      <c r="AX107" s="14" t="s">
        <v>79</v>
      </c>
      <c r="AY107" s="281" t="s">
        <v>209</v>
      </c>
    </row>
    <row r="108" s="1" customFormat="1" ht="16.5" customHeight="1">
      <c r="B108" s="47"/>
      <c r="C108" s="237" t="s">
        <v>234</v>
      </c>
      <c r="D108" s="237" t="s">
        <v>211</v>
      </c>
      <c r="E108" s="238" t="s">
        <v>2955</v>
      </c>
      <c r="F108" s="239" t="s">
        <v>2956</v>
      </c>
      <c r="G108" s="240" t="s">
        <v>268</v>
      </c>
      <c r="H108" s="241">
        <v>24</v>
      </c>
      <c r="I108" s="242"/>
      <c r="J108" s="243">
        <f>ROUND(I108*H108,2)</f>
        <v>0</v>
      </c>
      <c r="K108" s="239" t="s">
        <v>215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0.32500000000000001</v>
      </c>
      <c r="T108" s="247">
        <f>S108*H108</f>
        <v>7.8000000000000007</v>
      </c>
      <c r="AR108" s="25" t="s">
        <v>216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216</v>
      </c>
      <c r="BM108" s="25" t="s">
        <v>271</v>
      </c>
    </row>
    <row r="109" s="1" customFormat="1" ht="16.5" customHeight="1">
      <c r="B109" s="47"/>
      <c r="C109" s="237" t="s">
        <v>239</v>
      </c>
      <c r="D109" s="237" t="s">
        <v>211</v>
      </c>
      <c r="E109" s="238" t="s">
        <v>2957</v>
      </c>
      <c r="F109" s="239" t="s">
        <v>2958</v>
      </c>
      <c r="G109" s="240" t="s">
        <v>268</v>
      </c>
      <c r="H109" s="241">
        <v>154</v>
      </c>
      <c r="I109" s="242"/>
      <c r="J109" s="243">
        <f>ROUND(I109*H109,2)</f>
        <v>0</v>
      </c>
      <c r="K109" s="239" t="s">
        <v>215</v>
      </c>
      <c r="L109" s="73"/>
      <c r="M109" s="244" t="s">
        <v>21</v>
      </c>
      <c r="N109" s="245" t="s">
        <v>43</v>
      </c>
      <c r="O109" s="48"/>
      <c r="P109" s="246">
        <f>O109*H109</f>
        <v>0</v>
      </c>
      <c r="Q109" s="246">
        <v>0</v>
      </c>
      <c r="R109" s="246">
        <f>Q109*H109</f>
        <v>0</v>
      </c>
      <c r="S109" s="246">
        <v>0.098000000000000004</v>
      </c>
      <c r="T109" s="247">
        <f>S109*H109</f>
        <v>15.092000000000001</v>
      </c>
      <c r="AR109" s="25" t="s">
        <v>216</v>
      </c>
      <c r="AT109" s="25" t="s">
        <v>211</v>
      </c>
      <c r="AU109" s="25" t="s">
        <v>81</v>
      </c>
      <c r="AY109" s="25" t="s">
        <v>209</v>
      </c>
      <c r="BE109" s="248">
        <f>IF(N109="základní",J109,0)</f>
        <v>0</v>
      </c>
      <c r="BF109" s="248">
        <f>IF(N109="snížená",J109,0)</f>
        <v>0</v>
      </c>
      <c r="BG109" s="248">
        <f>IF(N109="zákl. přenesená",J109,0)</f>
        <v>0</v>
      </c>
      <c r="BH109" s="248">
        <f>IF(N109="sníž. přenesená",J109,0)</f>
        <v>0</v>
      </c>
      <c r="BI109" s="248">
        <f>IF(N109="nulová",J109,0)</f>
        <v>0</v>
      </c>
      <c r="BJ109" s="25" t="s">
        <v>79</v>
      </c>
      <c r="BK109" s="248">
        <f>ROUND(I109*H109,2)</f>
        <v>0</v>
      </c>
      <c r="BL109" s="25" t="s">
        <v>216</v>
      </c>
      <c r="BM109" s="25" t="s">
        <v>248</v>
      </c>
    </row>
    <row r="110" s="1" customFormat="1" ht="16.5" customHeight="1">
      <c r="B110" s="47"/>
      <c r="C110" s="237" t="s">
        <v>245</v>
      </c>
      <c r="D110" s="237" t="s">
        <v>211</v>
      </c>
      <c r="E110" s="238" t="s">
        <v>2948</v>
      </c>
      <c r="F110" s="239" t="s">
        <v>2949</v>
      </c>
      <c r="G110" s="240" t="s">
        <v>268</v>
      </c>
      <c r="H110" s="241">
        <v>154</v>
      </c>
      <c r="I110" s="242"/>
      <c r="J110" s="243">
        <f>ROUND(I110*H110,2)</f>
        <v>0</v>
      </c>
      <c r="K110" s="239" t="s">
        <v>215</v>
      </c>
      <c r="L110" s="73"/>
      <c r="M110" s="244" t="s">
        <v>21</v>
      </c>
      <c r="N110" s="245" t="s">
        <v>43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0.17000000000000001</v>
      </c>
      <c r="T110" s="247">
        <f>S110*H110</f>
        <v>26.180000000000003</v>
      </c>
      <c r="AR110" s="25" t="s">
        <v>216</v>
      </c>
      <c r="AT110" s="25" t="s">
        <v>211</v>
      </c>
      <c r="AU110" s="25" t="s">
        <v>81</v>
      </c>
      <c r="AY110" s="25" t="s">
        <v>209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79</v>
      </c>
      <c r="BK110" s="248">
        <f>ROUND(I110*H110,2)</f>
        <v>0</v>
      </c>
      <c r="BL110" s="25" t="s">
        <v>216</v>
      </c>
      <c r="BM110" s="25" t="s">
        <v>287</v>
      </c>
    </row>
    <row r="111" s="1" customFormat="1" ht="16.5" customHeight="1">
      <c r="B111" s="47"/>
      <c r="C111" s="237" t="s">
        <v>232</v>
      </c>
      <c r="D111" s="237" t="s">
        <v>211</v>
      </c>
      <c r="E111" s="238" t="s">
        <v>2959</v>
      </c>
      <c r="F111" s="239" t="s">
        <v>2960</v>
      </c>
      <c r="G111" s="240" t="s">
        <v>390</v>
      </c>
      <c r="H111" s="241">
        <v>25</v>
      </c>
      <c r="I111" s="242"/>
      <c r="J111" s="243">
        <f>ROUND(I111*H111,2)</f>
        <v>0</v>
      </c>
      <c r="K111" s="239" t="s">
        <v>215</v>
      </c>
      <c r="L111" s="73"/>
      <c r="M111" s="244" t="s">
        <v>21</v>
      </c>
      <c r="N111" s="245" t="s">
        <v>43</v>
      </c>
      <c r="O111" s="48"/>
      <c r="P111" s="246">
        <f>O111*H111</f>
        <v>0</v>
      </c>
      <c r="Q111" s="246">
        <v>0</v>
      </c>
      <c r="R111" s="246">
        <f>Q111*H111</f>
        <v>0</v>
      </c>
      <c r="S111" s="246">
        <v>0.23000000000000001</v>
      </c>
      <c r="T111" s="247">
        <f>S111*H111</f>
        <v>5.75</v>
      </c>
      <c r="AR111" s="25" t="s">
        <v>216</v>
      </c>
      <c r="AT111" s="25" t="s">
        <v>211</v>
      </c>
      <c r="AU111" s="25" t="s">
        <v>81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216</v>
      </c>
      <c r="BM111" s="25" t="s">
        <v>296</v>
      </c>
    </row>
    <row r="112" s="1" customFormat="1" ht="25.5" customHeight="1">
      <c r="B112" s="47"/>
      <c r="C112" s="237" t="s">
        <v>254</v>
      </c>
      <c r="D112" s="237" t="s">
        <v>211</v>
      </c>
      <c r="E112" s="238" t="s">
        <v>2961</v>
      </c>
      <c r="F112" s="239" t="s">
        <v>2962</v>
      </c>
      <c r="G112" s="240" t="s">
        <v>268</v>
      </c>
      <c r="H112" s="241">
        <v>74</v>
      </c>
      <c r="I112" s="242"/>
      <c r="J112" s="243">
        <f>ROUND(I112*H112,2)</f>
        <v>0</v>
      </c>
      <c r="K112" s="239" t="s">
        <v>215</v>
      </c>
      <c r="L112" s="73"/>
      <c r="M112" s="244" t="s">
        <v>21</v>
      </c>
      <c r="N112" s="245" t="s">
        <v>43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216</v>
      </c>
      <c r="AT112" s="25" t="s">
        <v>211</v>
      </c>
      <c r="AU112" s="25" t="s">
        <v>81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216</v>
      </c>
      <c r="BM112" s="25" t="s">
        <v>2963</v>
      </c>
    </row>
    <row r="113" s="1" customFormat="1" ht="16.5" customHeight="1">
      <c r="B113" s="47"/>
      <c r="C113" s="282" t="s">
        <v>237</v>
      </c>
      <c r="D113" s="282" t="s">
        <v>312</v>
      </c>
      <c r="E113" s="283" t="s">
        <v>2964</v>
      </c>
      <c r="F113" s="284" t="s">
        <v>2965</v>
      </c>
      <c r="G113" s="285" t="s">
        <v>1448</v>
      </c>
      <c r="H113" s="286">
        <v>1.1100000000000001</v>
      </c>
      <c r="I113" s="287"/>
      <c r="J113" s="288">
        <f>ROUND(I113*H113,2)</f>
        <v>0</v>
      </c>
      <c r="K113" s="284" t="s">
        <v>215</v>
      </c>
      <c r="L113" s="289"/>
      <c r="M113" s="290" t="s">
        <v>21</v>
      </c>
      <c r="N113" s="291" t="s">
        <v>43</v>
      </c>
      <c r="O113" s="48"/>
      <c r="P113" s="246">
        <f>O113*H113</f>
        <v>0</v>
      </c>
      <c r="Q113" s="246">
        <v>0.001</v>
      </c>
      <c r="R113" s="246">
        <f>Q113*H113</f>
        <v>0.0011100000000000001</v>
      </c>
      <c r="S113" s="246">
        <v>0</v>
      </c>
      <c r="T113" s="247">
        <f>S113*H113</f>
        <v>0</v>
      </c>
      <c r="AR113" s="25" t="s">
        <v>232</v>
      </c>
      <c r="AT113" s="25" t="s">
        <v>312</v>
      </c>
      <c r="AU113" s="25" t="s">
        <v>81</v>
      </c>
      <c r="AY113" s="25" t="s">
        <v>209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79</v>
      </c>
      <c r="BK113" s="248">
        <f>ROUND(I113*H113,2)</f>
        <v>0</v>
      </c>
      <c r="BL113" s="25" t="s">
        <v>216</v>
      </c>
      <c r="BM113" s="25" t="s">
        <v>2966</v>
      </c>
    </row>
    <row r="114" s="12" customFormat="1">
      <c r="B114" s="249"/>
      <c r="C114" s="250"/>
      <c r="D114" s="251" t="s">
        <v>217</v>
      </c>
      <c r="E114" s="250"/>
      <c r="F114" s="253" t="s">
        <v>2967</v>
      </c>
      <c r="G114" s="250"/>
      <c r="H114" s="254">
        <v>1.1100000000000001</v>
      </c>
      <c r="I114" s="255"/>
      <c r="J114" s="250"/>
      <c r="K114" s="250"/>
      <c r="L114" s="256"/>
      <c r="M114" s="257"/>
      <c r="N114" s="258"/>
      <c r="O114" s="258"/>
      <c r="P114" s="258"/>
      <c r="Q114" s="258"/>
      <c r="R114" s="258"/>
      <c r="S114" s="258"/>
      <c r="T114" s="259"/>
      <c r="AT114" s="260" t="s">
        <v>217</v>
      </c>
      <c r="AU114" s="260" t="s">
        <v>81</v>
      </c>
      <c r="AV114" s="12" t="s">
        <v>81</v>
      </c>
      <c r="AW114" s="12" t="s">
        <v>6</v>
      </c>
      <c r="AX114" s="12" t="s">
        <v>79</v>
      </c>
      <c r="AY114" s="260" t="s">
        <v>209</v>
      </c>
    </row>
    <row r="115" s="11" customFormat="1" ht="29.88" customHeight="1">
      <c r="B115" s="221"/>
      <c r="C115" s="222"/>
      <c r="D115" s="223" t="s">
        <v>71</v>
      </c>
      <c r="E115" s="235" t="s">
        <v>101</v>
      </c>
      <c r="F115" s="235" t="s">
        <v>339</v>
      </c>
      <c r="G115" s="222"/>
      <c r="H115" s="222"/>
      <c r="I115" s="225"/>
      <c r="J115" s="236">
        <f>BK115</f>
        <v>0</v>
      </c>
      <c r="K115" s="222"/>
      <c r="L115" s="227"/>
      <c r="M115" s="228"/>
      <c r="N115" s="229"/>
      <c r="O115" s="229"/>
      <c r="P115" s="230">
        <f>SUM(P116:P124)</f>
        <v>0</v>
      </c>
      <c r="Q115" s="229"/>
      <c r="R115" s="230">
        <f>SUM(R116:R124)</f>
        <v>8.9275248000000005</v>
      </c>
      <c r="S115" s="229"/>
      <c r="T115" s="231">
        <f>SUM(T116:T124)</f>
        <v>0</v>
      </c>
      <c r="AR115" s="232" t="s">
        <v>79</v>
      </c>
      <c r="AT115" s="233" t="s">
        <v>71</v>
      </c>
      <c r="AU115" s="233" t="s">
        <v>79</v>
      </c>
      <c r="AY115" s="232" t="s">
        <v>209</v>
      </c>
      <c r="BK115" s="234">
        <f>SUM(BK116:BK124)</f>
        <v>0</v>
      </c>
    </row>
    <row r="116" s="1" customFormat="1" ht="25.5" customHeight="1">
      <c r="B116" s="47"/>
      <c r="C116" s="237" t="s">
        <v>265</v>
      </c>
      <c r="D116" s="237" t="s">
        <v>211</v>
      </c>
      <c r="E116" s="238" t="s">
        <v>2968</v>
      </c>
      <c r="F116" s="239" t="s">
        <v>2969</v>
      </c>
      <c r="G116" s="240" t="s">
        <v>390</v>
      </c>
      <c r="H116" s="241">
        <v>3</v>
      </c>
      <c r="I116" s="242"/>
      <c r="J116" s="243">
        <f>ROUND(I116*H116,2)</f>
        <v>0</v>
      </c>
      <c r="K116" s="239" t="s">
        <v>215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0.12064</v>
      </c>
      <c r="R116" s="246">
        <f>Q116*H116</f>
        <v>0.36192000000000002</v>
      </c>
      <c r="S116" s="246">
        <v>0</v>
      </c>
      <c r="T116" s="247">
        <f>S116*H116</f>
        <v>0</v>
      </c>
      <c r="AR116" s="25" t="s">
        <v>216</v>
      </c>
      <c r="AT116" s="25" t="s">
        <v>211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216</v>
      </c>
      <c r="BM116" s="25" t="s">
        <v>2970</v>
      </c>
    </row>
    <row r="117" s="1" customFormat="1" ht="16.5" customHeight="1">
      <c r="B117" s="47"/>
      <c r="C117" s="282" t="s">
        <v>271</v>
      </c>
      <c r="D117" s="282" t="s">
        <v>312</v>
      </c>
      <c r="E117" s="283" t="s">
        <v>2971</v>
      </c>
      <c r="F117" s="284" t="s">
        <v>2972</v>
      </c>
      <c r="G117" s="285" t="s">
        <v>343</v>
      </c>
      <c r="H117" s="286">
        <v>30</v>
      </c>
      <c r="I117" s="287"/>
      <c r="J117" s="288">
        <f>ROUND(I117*H117,2)</f>
        <v>0</v>
      </c>
      <c r="K117" s="284" t="s">
        <v>21</v>
      </c>
      <c r="L117" s="289"/>
      <c r="M117" s="290" t="s">
        <v>21</v>
      </c>
      <c r="N117" s="291" t="s">
        <v>43</v>
      </c>
      <c r="O117" s="48"/>
      <c r="P117" s="246">
        <f>O117*H117</f>
        <v>0</v>
      </c>
      <c r="Q117" s="246">
        <v>0.032500000000000001</v>
      </c>
      <c r="R117" s="246">
        <f>Q117*H117</f>
        <v>0.97500000000000009</v>
      </c>
      <c r="S117" s="246">
        <v>0</v>
      </c>
      <c r="T117" s="247">
        <f>S117*H117</f>
        <v>0</v>
      </c>
      <c r="AR117" s="25" t="s">
        <v>232</v>
      </c>
      <c r="AT117" s="25" t="s">
        <v>312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216</v>
      </c>
      <c r="BM117" s="25" t="s">
        <v>2973</v>
      </c>
    </row>
    <row r="118" s="12" customFormat="1">
      <c r="B118" s="249"/>
      <c r="C118" s="250"/>
      <c r="D118" s="251" t="s">
        <v>217</v>
      </c>
      <c r="E118" s="250"/>
      <c r="F118" s="253" t="s">
        <v>2974</v>
      </c>
      <c r="G118" s="250"/>
      <c r="H118" s="254">
        <v>30</v>
      </c>
      <c r="I118" s="255"/>
      <c r="J118" s="250"/>
      <c r="K118" s="250"/>
      <c r="L118" s="256"/>
      <c r="M118" s="257"/>
      <c r="N118" s="258"/>
      <c r="O118" s="258"/>
      <c r="P118" s="258"/>
      <c r="Q118" s="258"/>
      <c r="R118" s="258"/>
      <c r="S118" s="258"/>
      <c r="T118" s="259"/>
      <c r="AT118" s="260" t="s">
        <v>217</v>
      </c>
      <c r="AU118" s="260" t="s">
        <v>81</v>
      </c>
      <c r="AV118" s="12" t="s">
        <v>81</v>
      </c>
      <c r="AW118" s="12" t="s">
        <v>6</v>
      </c>
      <c r="AX118" s="12" t="s">
        <v>79</v>
      </c>
      <c r="AY118" s="260" t="s">
        <v>209</v>
      </c>
    </row>
    <row r="119" s="1" customFormat="1" ht="25.5" customHeight="1">
      <c r="B119" s="47"/>
      <c r="C119" s="237" t="s">
        <v>275</v>
      </c>
      <c r="D119" s="237" t="s">
        <v>211</v>
      </c>
      <c r="E119" s="238" t="s">
        <v>2975</v>
      </c>
      <c r="F119" s="239" t="s">
        <v>2976</v>
      </c>
      <c r="G119" s="240" t="s">
        <v>390</v>
      </c>
      <c r="H119" s="241">
        <v>10.24</v>
      </c>
      <c r="I119" s="242"/>
      <c r="J119" s="243">
        <f>ROUND(I119*H119,2)</f>
        <v>0</v>
      </c>
      <c r="K119" s="239" t="s">
        <v>215</v>
      </c>
      <c r="L119" s="73"/>
      <c r="M119" s="244" t="s">
        <v>21</v>
      </c>
      <c r="N119" s="245" t="s">
        <v>43</v>
      </c>
      <c r="O119" s="48"/>
      <c r="P119" s="246">
        <f>O119*H119</f>
        <v>0</v>
      </c>
      <c r="Q119" s="246">
        <v>0.24127000000000001</v>
      </c>
      <c r="R119" s="246">
        <f>Q119*H119</f>
        <v>2.4706048000000003</v>
      </c>
      <c r="S119" s="246">
        <v>0</v>
      </c>
      <c r="T119" s="247">
        <f>S119*H119</f>
        <v>0</v>
      </c>
      <c r="AR119" s="25" t="s">
        <v>216</v>
      </c>
      <c r="AT119" s="25" t="s">
        <v>211</v>
      </c>
      <c r="AU119" s="25" t="s">
        <v>81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216</v>
      </c>
      <c r="BM119" s="25" t="s">
        <v>2977</v>
      </c>
    </row>
    <row r="120" s="13" customFormat="1">
      <c r="B120" s="261"/>
      <c r="C120" s="262"/>
      <c r="D120" s="251" t="s">
        <v>217</v>
      </c>
      <c r="E120" s="263" t="s">
        <v>21</v>
      </c>
      <c r="F120" s="264" t="s">
        <v>2946</v>
      </c>
      <c r="G120" s="262"/>
      <c r="H120" s="263" t="s">
        <v>21</v>
      </c>
      <c r="I120" s="265"/>
      <c r="J120" s="262"/>
      <c r="K120" s="262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217</v>
      </c>
      <c r="AU120" s="270" t="s">
        <v>81</v>
      </c>
      <c r="AV120" s="13" t="s">
        <v>79</v>
      </c>
      <c r="AW120" s="13" t="s">
        <v>35</v>
      </c>
      <c r="AX120" s="13" t="s">
        <v>72</v>
      </c>
      <c r="AY120" s="270" t="s">
        <v>209</v>
      </c>
    </row>
    <row r="121" s="12" customFormat="1">
      <c r="B121" s="249"/>
      <c r="C121" s="250"/>
      <c r="D121" s="251" t="s">
        <v>217</v>
      </c>
      <c r="E121" s="252" t="s">
        <v>21</v>
      </c>
      <c r="F121" s="253" t="s">
        <v>2978</v>
      </c>
      <c r="G121" s="250"/>
      <c r="H121" s="254">
        <v>10.24</v>
      </c>
      <c r="I121" s="255"/>
      <c r="J121" s="250"/>
      <c r="K121" s="250"/>
      <c r="L121" s="256"/>
      <c r="M121" s="257"/>
      <c r="N121" s="258"/>
      <c r="O121" s="258"/>
      <c r="P121" s="258"/>
      <c r="Q121" s="258"/>
      <c r="R121" s="258"/>
      <c r="S121" s="258"/>
      <c r="T121" s="259"/>
      <c r="AT121" s="260" t="s">
        <v>217</v>
      </c>
      <c r="AU121" s="260" t="s">
        <v>81</v>
      </c>
      <c r="AV121" s="12" t="s">
        <v>81</v>
      </c>
      <c r="AW121" s="12" t="s">
        <v>35</v>
      </c>
      <c r="AX121" s="12" t="s">
        <v>72</v>
      </c>
      <c r="AY121" s="260" t="s">
        <v>209</v>
      </c>
    </row>
    <row r="122" s="14" customFormat="1">
      <c r="B122" s="271"/>
      <c r="C122" s="272"/>
      <c r="D122" s="251" t="s">
        <v>217</v>
      </c>
      <c r="E122" s="273" t="s">
        <v>21</v>
      </c>
      <c r="F122" s="274" t="s">
        <v>220</v>
      </c>
      <c r="G122" s="272"/>
      <c r="H122" s="275">
        <v>10.24</v>
      </c>
      <c r="I122" s="276"/>
      <c r="J122" s="272"/>
      <c r="K122" s="272"/>
      <c r="L122" s="277"/>
      <c r="M122" s="278"/>
      <c r="N122" s="279"/>
      <c r="O122" s="279"/>
      <c r="P122" s="279"/>
      <c r="Q122" s="279"/>
      <c r="R122" s="279"/>
      <c r="S122" s="279"/>
      <c r="T122" s="280"/>
      <c r="AT122" s="281" t="s">
        <v>217</v>
      </c>
      <c r="AU122" s="281" t="s">
        <v>81</v>
      </c>
      <c r="AV122" s="14" t="s">
        <v>216</v>
      </c>
      <c r="AW122" s="14" t="s">
        <v>35</v>
      </c>
      <c r="AX122" s="14" t="s">
        <v>79</v>
      </c>
      <c r="AY122" s="281" t="s">
        <v>209</v>
      </c>
    </row>
    <row r="123" s="1" customFormat="1" ht="16.5" customHeight="1">
      <c r="B123" s="47"/>
      <c r="C123" s="282" t="s">
        <v>248</v>
      </c>
      <c r="D123" s="282" t="s">
        <v>312</v>
      </c>
      <c r="E123" s="283" t="s">
        <v>2979</v>
      </c>
      <c r="F123" s="284" t="s">
        <v>2980</v>
      </c>
      <c r="G123" s="285" t="s">
        <v>343</v>
      </c>
      <c r="H123" s="286">
        <v>102.40000000000001</v>
      </c>
      <c r="I123" s="287"/>
      <c r="J123" s="288">
        <f>ROUND(I123*H123,2)</f>
        <v>0</v>
      </c>
      <c r="K123" s="284" t="s">
        <v>215</v>
      </c>
      <c r="L123" s="289"/>
      <c r="M123" s="290" t="s">
        <v>21</v>
      </c>
      <c r="N123" s="291" t="s">
        <v>43</v>
      </c>
      <c r="O123" s="48"/>
      <c r="P123" s="246">
        <f>O123*H123</f>
        <v>0</v>
      </c>
      <c r="Q123" s="246">
        <v>0.050000000000000003</v>
      </c>
      <c r="R123" s="246">
        <f>Q123*H123</f>
        <v>5.120000000000001</v>
      </c>
      <c r="S123" s="246">
        <v>0</v>
      </c>
      <c r="T123" s="247">
        <f>S123*H123</f>
        <v>0</v>
      </c>
      <c r="AR123" s="25" t="s">
        <v>232</v>
      </c>
      <c r="AT123" s="25" t="s">
        <v>312</v>
      </c>
      <c r="AU123" s="25" t="s">
        <v>81</v>
      </c>
      <c r="AY123" s="25" t="s">
        <v>209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79</v>
      </c>
      <c r="BK123" s="248">
        <f>ROUND(I123*H123,2)</f>
        <v>0</v>
      </c>
      <c r="BL123" s="25" t="s">
        <v>216</v>
      </c>
      <c r="BM123" s="25" t="s">
        <v>2981</v>
      </c>
    </row>
    <row r="124" s="12" customFormat="1">
      <c r="B124" s="249"/>
      <c r="C124" s="250"/>
      <c r="D124" s="251" t="s">
        <v>217</v>
      </c>
      <c r="E124" s="250"/>
      <c r="F124" s="253" t="s">
        <v>2982</v>
      </c>
      <c r="G124" s="250"/>
      <c r="H124" s="254">
        <v>102.40000000000001</v>
      </c>
      <c r="I124" s="255"/>
      <c r="J124" s="250"/>
      <c r="K124" s="250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217</v>
      </c>
      <c r="AU124" s="260" t="s">
        <v>81</v>
      </c>
      <c r="AV124" s="12" t="s">
        <v>81</v>
      </c>
      <c r="AW124" s="12" t="s">
        <v>6</v>
      </c>
      <c r="AX124" s="12" t="s">
        <v>79</v>
      </c>
      <c r="AY124" s="260" t="s">
        <v>209</v>
      </c>
    </row>
    <row r="125" s="11" customFormat="1" ht="29.88" customHeight="1">
      <c r="B125" s="221"/>
      <c r="C125" s="222"/>
      <c r="D125" s="223" t="s">
        <v>71</v>
      </c>
      <c r="E125" s="235" t="s">
        <v>234</v>
      </c>
      <c r="F125" s="235" t="s">
        <v>2983</v>
      </c>
      <c r="G125" s="222"/>
      <c r="H125" s="222"/>
      <c r="I125" s="225"/>
      <c r="J125" s="236">
        <f>BK125</f>
        <v>0</v>
      </c>
      <c r="K125" s="222"/>
      <c r="L125" s="227"/>
      <c r="M125" s="228"/>
      <c r="N125" s="229"/>
      <c r="O125" s="229"/>
      <c r="P125" s="230">
        <f>SUM(P126:P155)</f>
        <v>0</v>
      </c>
      <c r="Q125" s="229"/>
      <c r="R125" s="230">
        <f>SUM(R126:R155)</f>
        <v>240.42069100000001</v>
      </c>
      <c r="S125" s="229"/>
      <c r="T125" s="231">
        <f>SUM(T126:T155)</f>
        <v>0</v>
      </c>
      <c r="AR125" s="232" t="s">
        <v>79</v>
      </c>
      <c r="AT125" s="233" t="s">
        <v>71</v>
      </c>
      <c r="AU125" s="233" t="s">
        <v>79</v>
      </c>
      <c r="AY125" s="232" t="s">
        <v>209</v>
      </c>
      <c r="BK125" s="234">
        <f>SUM(BK126:BK155)</f>
        <v>0</v>
      </c>
    </row>
    <row r="126" s="1" customFormat="1" ht="25.5" customHeight="1">
      <c r="B126" s="47"/>
      <c r="C126" s="237" t="s">
        <v>10</v>
      </c>
      <c r="D126" s="237" t="s">
        <v>211</v>
      </c>
      <c r="E126" s="238" t="s">
        <v>2984</v>
      </c>
      <c r="F126" s="239" t="s">
        <v>2985</v>
      </c>
      <c r="G126" s="240" t="s">
        <v>268</v>
      </c>
      <c r="H126" s="241">
        <v>154</v>
      </c>
      <c r="I126" s="242"/>
      <c r="J126" s="243">
        <f>ROUND(I126*H126,2)</f>
        <v>0</v>
      </c>
      <c r="K126" s="239" t="s">
        <v>215</v>
      </c>
      <c r="L126" s="73"/>
      <c r="M126" s="244" t="s">
        <v>21</v>
      </c>
      <c r="N126" s="245" t="s">
        <v>43</v>
      </c>
      <c r="O126" s="48"/>
      <c r="P126" s="246">
        <f>O126*H126</f>
        <v>0</v>
      </c>
      <c r="Q126" s="246">
        <v>0.15826000000000001</v>
      </c>
      <c r="R126" s="246">
        <f>Q126*H126</f>
        <v>24.372040000000002</v>
      </c>
      <c r="S126" s="246">
        <v>0</v>
      </c>
      <c r="T126" s="247">
        <f>S126*H126</f>
        <v>0</v>
      </c>
      <c r="AR126" s="25" t="s">
        <v>216</v>
      </c>
      <c r="AT126" s="25" t="s">
        <v>211</v>
      </c>
      <c r="AU126" s="25" t="s">
        <v>81</v>
      </c>
      <c r="AY126" s="25" t="s">
        <v>209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79</v>
      </c>
      <c r="BK126" s="248">
        <f>ROUND(I126*H126,2)</f>
        <v>0</v>
      </c>
      <c r="BL126" s="25" t="s">
        <v>216</v>
      </c>
      <c r="BM126" s="25" t="s">
        <v>2986</v>
      </c>
    </row>
    <row r="127" s="13" customFormat="1">
      <c r="B127" s="261"/>
      <c r="C127" s="262"/>
      <c r="D127" s="251" t="s">
        <v>217</v>
      </c>
      <c r="E127" s="263" t="s">
        <v>21</v>
      </c>
      <c r="F127" s="264" t="s">
        <v>2946</v>
      </c>
      <c r="G127" s="262"/>
      <c r="H127" s="263" t="s">
        <v>21</v>
      </c>
      <c r="I127" s="265"/>
      <c r="J127" s="262"/>
      <c r="K127" s="262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217</v>
      </c>
      <c r="AU127" s="270" t="s">
        <v>81</v>
      </c>
      <c r="AV127" s="13" t="s">
        <v>79</v>
      </c>
      <c r="AW127" s="13" t="s">
        <v>35</v>
      </c>
      <c r="AX127" s="13" t="s">
        <v>72</v>
      </c>
      <c r="AY127" s="270" t="s">
        <v>209</v>
      </c>
    </row>
    <row r="128" s="12" customFormat="1">
      <c r="B128" s="249"/>
      <c r="C128" s="250"/>
      <c r="D128" s="251" t="s">
        <v>217</v>
      </c>
      <c r="E128" s="252" t="s">
        <v>21</v>
      </c>
      <c r="F128" s="253" t="s">
        <v>590</v>
      </c>
      <c r="G128" s="250"/>
      <c r="H128" s="254">
        <v>154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AT128" s="260" t="s">
        <v>217</v>
      </c>
      <c r="AU128" s="260" t="s">
        <v>81</v>
      </c>
      <c r="AV128" s="12" t="s">
        <v>81</v>
      </c>
      <c r="AW128" s="12" t="s">
        <v>35</v>
      </c>
      <c r="AX128" s="12" t="s">
        <v>72</v>
      </c>
      <c r="AY128" s="260" t="s">
        <v>209</v>
      </c>
    </row>
    <row r="129" s="14" customFormat="1">
      <c r="B129" s="271"/>
      <c r="C129" s="272"/>
      <c r="D129" s="251" t="s">
        <v>217</v>
      </c>
      <c r="E129" s="273" t="s">
        <v>21</v>
      </c>
      <c r="F129" s="274" t="s">
        <v>220</v>
      </c>
      <c r="G129" s="272"/>
      <c r="H129" s="275">
        <v>154</v>
      </c>
      <c r="I129" s="276"/>
      <c r="J129" s="272"/>
      <c r="K129" s="272"/>
      <c r="L129" s="277"/>
      <c r="M129" s="278"/>
      <c r="N129" s="279"/>
      <c r="O129" s="279"/>
      <c r="P129" s="279"/>
      <c r="Q129" s="279"/>
      <c r="R129" s="279"/>
      <c r="S129" s="279"/>
      <c r="T129" s="280"/>
      <c r="AT129" s="281" t="s">
        <v>217</v>
      </c>
      <c r="AU129" s="281" t="s">
        <v>81</v>
      </c>
      <c r="AV129" s="14" t="s">
        <v>216</v>
      </c>
      <c r="AW129" s="14" t="s">
        <v>35</v>
      </c>
      <c r="AX129" s="14" t="s">
        <v>79</v>
      </c>
      <c r="AY129" s="281" t="s">
        <v>209</v>
      </c>
    </row>
    <row r="130" s="1" customFormat="1" ht="25.5" customHeight="1">
      <c r="B130" s="47"/>
      <c r="C130" s="237" t="s">
        <v>287</v>
      </c>
      <c r="D130" s="237" t="s">
        <v>211</v>
      </c>
      <c r="E130" s="238" t="s">
        <v>2987</v>
      </c>
      <c r="F130" s="239" t="s">
        <v>2988</v>
      </c>
      <c r="G130" s="240" t="s">
        <v>268</v>
      </c>
      <c r="H130" s="241">
        <v>9.3499999999999996</v>
      </c>
      <c r="I130" s="242"/>
      <c r="J130" s="243">
        <f>ROUND(I130*H130,2)</f>
        <v>0</v>
      </c>
      <c r="K130" s="239" t="s">
        <v>215</v>
      </c>
      <c r="L130" s="73"/>
      <c r="M130" s="244" t="s">
        <v>21</v>
      </c>
      <c r="N130" s="245" t="s">
        <v>43</v>
      </c>
      <c r="O130" s="48"/>
      <c r="P130" s="246">
        <f>O130*H130</f>
        <v>0</v>
      </c>
      <c r="Q130" s="246">
        <v>0.10100000000000001</v>
      </c>
      <c r="R130" s="246">
        <f>Q130*H130</f>
        <v>0.94435000000000002</v>
      </c>
      <c r="S130" s="246">
        <v>0</v>
      </c>
      <c r="T130" s="247">
        <f>S130*H130</f>
        <v>0</v>
      </c>
      <c r="AR130" s="25" t="s">
        <v>216</v>
      </c>
      <c r="AT130" s="25" t="s">
        <v>211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216</v>
      </c>
      <c r="BM130" s="25" t="s">
        <v>2989</v>
      </c>
    </row>
    <row r="131" s="12" customFormat="1">
      <c r="B131" s="249"/>
      <c r="C131" s="250"/>
      <c r="D131" s="251" t="s">
        <v>217</v>
      </c>
      <c r="E131" s="252" t="s">
        <v>21</v>
      </c>
      <c r="F131" s="253" t="s">
        <v>2990</v>
      </c>
      <c r="G131" s="250"/>
      <c r="H131" s="254">
        <v>9.3499999999999996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AT131" s="260" t="s">
        <v>217</v>
      </c>
      <c r="AU131" s="260" t="s">
        <v>81</v>
      </c>
      <c r="AV131" s="12" t="s">
        <v>81</v>
      </c>
      <c r="AW131" s="12" t="s">
        <v>35</v>
      </c>
      <c r="AX131" s="12" t="s">
        <v>72</v>
      </c>
      <c r="AY131" s="260" t="s">
        <v>209</v>
      </c>
    </row>
    <row r="132" s="14" customFormat="1">
      <c r="B132" s="271"/>
      <c r="C132" s="272"/>
      <c r="D132" s="251" t="s">
        <v>217</v>
      </c>
      <c r="E132" s="273" t="s">
        <v>21</v>
      </c>
      <c r="F132" s="274" t="s">
        <v>220</v>
      </c>
      <c r="G132" s="272"/>
      <c r="H132" s="275">
        <v>9.3499999999999996</v>
      </c>
      <c r="I132" s="276"/>
      <c r="J132" s="272"/>
      <c r="K132" s="272"/>
      <c r="L132" s="277"/>
      <c r="M132" s="278"/>
      <c r="N132" s="279"/>
      <c r="O132" s="279"/>
      <c r="P132" s="279"/>
      <c r="Q132" s="279"/>
      <c r="R132" s="279"/>
      <c r="S132" s="279"/>
      <c r="T132" s="280"/>
      <c r="AT132" s="281" t="s">
        <v>217</v>
      </c>
      <c r="AU132" s="281" t="s">
        <v>81</v>
      </c>
      <c r="AV132" s="14" t="s">
        <v>216</v>
      </c>
      <c r="AW132" s="14" t="s">
        <v>35</v>
      </c>
      <c r="AX132" s="14" t="s">
        <v>79</v>
      </c>
      <c r="AY132" s="281" t="s">
        <v>209</v>
      </c>
    </row>
    <row r="133" s="1" customFormat="1" ht="16.5" customHeight="1">
      <c r="B133" s="47"/>
      <c r="C133" s="282" t="s">
        <v>292</v>
      </c>
      <c r="D133" s="282" t="s">
        <v>312</v>
      </c>
      <c r="E133" s="283" t="s">
        <v>2991</v>
      </c>
      <c r="F133" s="284" t="s">
        <v>2992</v>
      </c>
      <c r="G133" s="285" t="s">
        <v>268</v>
      </c>
      <c r="H133" s="286">
        <v>9.8179999999999996</v>
      </c>
      <c r="I133" s="287"/>
      <c r="J133" s="288">
        <f>ROUND(I133*H133,2)</f>
        <v>0</v>
      </c>
      <c r="K133" s="284" t="s">
        <v>215</v>
      </c>
      <c r="L133" s="289"/>
      <c r="M133" s="290" t="s">
        <v>21</v>
      </c>
      <c r="N133" s="291" t="s">
        <v>43</v>
      </c>
      <c r="O133" s="48"/>
      <c r="P133" s="246">
        <f>O133*H133</f>
        <v>0</v>
      </c>
      <c r="Q133" s="246">
        <v>0.109</v>
      </c>
      <c r="R133" s="246">
        <f>Q133*H133</f>
        <v>1.0701620000000001</v>
      </c>
      <c r="S133" s="246">
        <v>0</v>
      </c>
      <c r="T133" s="247">
        <f>S133*H133</f>
        <v>0</v>
      </c>
      <c r="AR133" s="25" t="s">
        <v>232</v>
      </c>
      <c r="AT133" s="25" t="s">
        <v>312</v>
      </c>
      <c r="AU133" s="25" t="s">
        <v>81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216</v>
      </c>
      <c r="BM133" s="25" t="s">
        <v>2993</v>
      </c>
    </row>
    <row r="134" s="1" customFormat="1">
      <c r="B134" s="47"/>
      <c r="C134" s="75"/>
      <c r="D134" s="251" t="s">
        <v>474</v>
      </c>
      <c r="E134" s="75"/>
      <c r="F134" s="292" t="s">
        <v>2994</v>
      </c>
      <c r="G134" s="75"/>
      <c r="H134" s="75"/>
      <c r="I134" s="205"/>
      <c r="J134" s="75"/>
      <c r="K134" s="75"/>
      <c r="L134" s="73"/>
      <c r="M134" s="293"/>
      <c r="N134" s="48"/>
      <c r="O134" s="48"/>
      <c r="P134" s="48"/>
      <c r="Q134" s="48"/>
      <c r="R134" s="48"/>
      <c r="S134" s="48"/>
      <c r="T134" s="96"/>
      <c r="AT134" s="25" t="s">
        <v>474</v>
      </c>
      <c r="AU134" s="25" t="s">
        <v>81</v>
      </c>
    </row>
    <row r="135" s="12" customFormat="1">
      <c r="B135" s="249"/>
      <c r="C135" s="250"/>
      <c r="D135" s="251" t="s">
        <v>217</v>
      </c>
      <c r="E135" s="250"/>
      <c r="F135" s="253" t="s">
        <v>2995</v>
      </c>
      <c r="G135" s="250"/>
      <c r="H135" s="254">
        <v>9.8179999999999996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217</v>
      </c>
      <c r="AU135" s="260" t="s">
        <v>81</v>
      </c>
      <c r="AV135" s="12" t="s">
        <v>81</v>
      </c>
      <c r="AW135" s="12" t="s">
        <v>6</v>
      </c>
      <c r="AX135" s="12" t="s">
        <v>79</v>
      </c>
      <c r="AY135" s="260" t="s">
        <v>209</v>
      </c>
    </row>
    <row r="136" s="1" customFormat="1" ht="16.5" customHeight="1">
      <c r="B136" s="47"/>
      <c r="C136" s="237" t="s">
        <v>296</v>
      </c>
      <c r="D136" s="237" t="s">
        <v>211</v>
      </c>
      <c r="E136" s="238" t="s">
        <v>2996</v>
      </c>
      <c r="F136" s="239" t="s">
        <v>2997</v>
      </c>
      <c r="G136" s="240" t="s">
        <v>268</v>
      </c>
      <c r="H136" s="241">
        <v>16</v>
      </c>
      <c r="I136" s="242"/>
      <c r="J136" s="243">
        <f>ROUND(I136*H136,2)</f>
        <v>0</v>
      </c>
      <c r="K136" s="239" t="s">
        <v>215</v>
      </c>
      <c r="L136" s="73"/>
      <c r="M136" s="244" t="s">
        <v>21</v>
      </c>
      <c r="N136" s="245" t="s">
        <v>43</v>
      </c>
      <c r="O136" s="48"/>
      <c r="P136" s="246">
        <f>O136*H136</f>
        <v>0</v>
      </c>
      <c r="Q136" s="246">
        <v>0.30360999999999999</v>
      </c>
      <c r="R136" s="246">
        <f>Q136*H136</f>
        <v>4.8577599999999999</v>
      </c>
      <c r="S136" s="246">
        <v>0</v>
      </c>
      <c r="T136" s="247">
        <f>S136*H136</f>
        <v>0</v>
      </c>
      <c r="AR136" s="25" t="s">
        <v>216</v>
      </c>
      <c r="AT136" s="25" t="s">
        <v>211</v>
      </c>
      <c r="AU136" s="25" t="s">
        <v>81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216</v>
      </c>
      <c r="BM136" s="25" t="s">
        <v>381</v>
      </c>
    </row>
    <row r="137" s="12" customFormat="1">
      <c r="B137" s="249"/>
      <c r="C137" s="250"/>
      <c r="D137" s="251" t="s">
        <v>217</v>
      </c>
      <c r="E137" s="252" t="s">
        <v>21</v>
      </c>
      <c r="F137" s="253" t="s">
        <v>2998</v>
      </c>
      <c r="G137" s="250"/>
      <c r="H137" s="254">
        <v>16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217</v>
      </c>
      <c r="AU137" s="260" t="s">
        <v>81</v>
      </c>
      <c r="AV137" s="12" t="s">
        <v>81</v>
      </c>
      <c r="AW137" s="12" t="s">
        <v>35</v>
      </c>
      <c r="AX137" s="12" t="s">
        <v>72</v>
      </c>
      <c r="AY137" s="260" t="s">
        <v>209</v>
      </c>
    </row>
    <row r="138" s="14" customFormat="1">
      <c r="B138" s="271"/>
      <c r="C138" s="272"/>
      <c r="D138" s="251" t="s">
        <v>217</v>
      </c>
      <c r="E138" s="273" t="s">
        <v>21</v>
      </c>
      <c r="F138" s="274" t="s">
        <v>220</v>
      </c>
      <c r="G138" s="272"/>
      <c r="H138" s="275">
        <v>16</v>
      </c>
      <c r="I138" s="276"/>
      <c r="J138" s="272"/>
      <c r="K138" s="272"/>
      <c r="L138" s="277"/>
      <c r="M138" s="278"/>
      <c r="N138" s="279"/>
      <c r="O138" s="279"/>
      <c r="P138" s="279"/>
      <c r="Q138" s="279"/>
      <c r="R138" s="279"/>
      <c r="S138" s="279"/>
      <c r="T138" s="280"/>
      <c r="AT138" s="281" t="s">
        <v>217</v>
      </c>
      <c r="AU138" s="281" t="s">
        <v>81</v>
      </c>
      <c r="AV138" s="14" t="s">
        <v>216</v>
      </c>
      <c r="AW138" s="14" t="s">
        <v>35</v>
      </c>
      <c r="AX138" s="14" t="s">
        <v>79</v>
      </c>
      <c r="AY138" s="281" t="s">
        <v>209</v>
      </c>
    </row>
    <row r="139" s="1" customFormat="1" ht="16.5" customHeight="1">
      <c r="B139" s="47"/>
      <c r="C139" s="237" t="s">
        <v>302</v>
      </c>
      <c r="D139" s="237" t="s">
        <v>211</v>
      </c>
      <c r="E139" s="238" t="s">
        <v>2999</v>
      </c>
      <c r="F139" s="239" t="s">
        <v>3000</v>
      </c>
      <c r="G139" s="240" t="s">
        <v>268</v>
      </c>
      <c r="H139" s="241">
        <v>163.5</v>
      </c>
      <c r="I139" s="242"/>
      <c r="J139" s="243">
        <f>ROUND(I139*H139,2)</f>
        <v>0</v>
      </c>
      <c r="K139" s="239" t="s">
        <v>215</v>
      </c>
      <c r="L139" s="73"/>
      <c r="M139" s="244" t="s">
        <v>21</v>
      </c>
      <c r="N139" s="245" t="s">
        <v>43</v>
      </c>
      <c r="O139" s="48"/>
      <c r="P139" s="246">
        <f>O139*H139</f>
        <v>0</v>
      </c>
      <c r="Q139" s="246">
        <v>0.48089999999999999</v>
      </c>
      <c r="R139" s="246">
        <f>Q139*H139</f>
        <v>78.62715</v>
      </c>
      <c r="S139" s="246">
        <v>0</v>
      </c>
      <c r="T139" s="247">
        <f>S139*H139</f>
        <v>0</v>
      </c>
      <c r="AR139" s="25" t="s">
        <v>216</v>
      </c>
      <c r="AT139" s="25" t="s">
        <v>211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216</v>
      </c>
      <c r="BM139" s="25" t="s">
        <v>393</v>
      </c>
    </row>
    <row r="140" s="1" customFormat="1" ht="16.5" customHeight="1">
      <c r="B140" s="47"/>
      <c r="C140" s="237" t="s">
        <v>307</v>
      </c>
      <c r="D140" s="237" t="s">
        <v>211</v>
      </c>
      <c r="E140" s="238" t="s">
        <v>3001</v>
      </c>
      <c r="F140" s="239" t="s">
        <v>3002</v>
      </c>
      <c r="G140" s="240" t="s">
        <v>268</v>
      </c>
      <c r="H140" s="241">
        <v>163.5</v>
      </c>
      <c r="I140" s="242"/>
      <c r="J140" s="243">
        <f>ROUND(I140*H140,2)</f>
        <v>0</v>
      </c>
      <c r="K140" s="239" t="s">
        <v>215</v>
      </c>
      <c r="L140" s="73"/>
      <c r="M140" s="244" t="s">
        <v>21</v>
      </c>
      <c r="N140" s="245" t="s">
        <v>43</v>
      </c>
      <c r="O140" s="48"/>
      <c r="P140" s="246">
        <f>O140*H140</f>
        <v>0</v>
      </c>
      <c r="Q140" s="246">
        <v>0.29160000000000003</v>
      </c>
      <c r="R140" s="246">
        <f>Q140*H140</f>
        <v>47.676600000000008</v>
      </c>
      <c r="S140" s="246">
        <v>0</v>
      </c>
      <c r="T140" s="247">
        <f>S140*H140</f>
        <v>0</v>
      </c>
      <c r="AR140" s="25" t="s">
        <v>216</v>
      </c>
      <c r="AT140" s="25" t="s">
        <v>211</v>
      </c>
      <c r="AU140" s="25" t="s">
        <v>81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216</v>
      </c>
      <c r="BM140" s="25" t="s">
        <v>403</v>
      </c>
    </row>
    <row r="141" s="1" customFormat="1" ht="25.5" customHeight="1">
      <c r="B141" s="47"/>
      <c r="C141" s="237" t="s">
        <v>9</v>
      </c>
      <c r="D141" s="237" t="s">
        <v>211</v>
      </c>
      <c r="E141" s="238" t="s">
        <v>3003</v>
      </c>
      <c r="F141" s="239" t="s">
        <v>3004</v>
      </c>
      <c r="G141" s="240" t="s">
        <v>268</v>
      </c>
      <c r="H141" s="241">
        <v>163.5</v>
      </c>
      <c r="I141" s="242"/>
      <c r="J141" s="243">
        <f>ROUND(I141*H141,2)</f>
        <v>0</v>
      </c>
      <c r="K141" s="239" t="s">
        <v>215</v>
      </c>
      <c r="L141" s="73"/>
      <c r="M141" s="244" t="s">
        <v>21</v>
      </c>
      <c r="N141" s="245" t="s">
        <v>43</v>
      </c>
      <c r="O141" s="48"/>
      <c r="P141" s="246">
        <f>O141*H141</f>
        <v>0</v>
      </c>
      <c r="Q141" s="246">
        <v>0.13188</v>
      </c>
      <c r="R141" s="246">
        <f>Q141*H141</f>
        <v>21.562380000000001</v>
      </c>
      <c r="S141" s="246">
        <v>0</v>
      </c>
      <c r="T141" s="247">
        <f>S141*H141</f>
        <v>0</v>
      </c>
      <c r="AR141" s="25" t="s">
        <v>216</v>
      </c>
      <c r="AT141" s="25" t="s">
        <v>211</v>
      </c>
      <c r="AU141" s="25" t="s">
        <v>81</v>
      </c>
      <c r="AY141" s="25" t="s">
        <v>209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79</v>
      </c>
      <c r="BK141" s="248">
        <f>ROUND(I141*H141,2)</f>
        <v>0</v>
      </c>
      <c r="BL141" s="25" t="s">
        <v>216</v>
      </c>
      <c r="BM141" s="25" t="s">
        <v>413</v>
      </c>
    </row>
    <row r="142" s="1" customFormat="1" ht="16.5" customHeight="1">
      <c r="B142" s="47"/>
      <c r="C142" s="237" t="s">
        <v>319</v>
      </c>
      <c r="D142" s="237" t="s">
        <v>211</v>
      </c>
      <c r="E142" s="238" t="s">
        <v>3005</v>
      </c>
      <c r="F142" s="239" t="s">
        <v>3006</v>
      </c>
      <c r="G142" s="240" t="s">
        <v>268</v>
      </c>
      <c r="H142" s="241">
        <v>84.519999999999996</v>
      </c>
      <c r="I142" s="242"/>
      <c r="J142" s="243">
        <f>ROUND(I142*H142,2)</f>
        <v>0</v>
      </c>
      <c r="K142" s="239" t="s">
        <v>215</v>
      </c>
      <c r="L142" s="73"/>
      <c r="M142" s="244" t="s">
        <v>21</v>
      </c>
      <c r="N142" s="245" t="s">
        <v>43</v>
      </c>
      <c r="O142" s="48"/>
      <c r="P142" s="246">
        <f>O142*H142</f>
        <v>0</v>
      </c>
      <c r="Q142" s="246">
        <v>0.00060999999999999997</v>
      </c>
      <c r="R142" s="246">
        <f>Q142*H142</f>
        <v>0.051557199999999997</v>
      </c>
      <c r="S142" s="246">
        <v>0</v>
      </c>
      <c r="T142" s="247">
        <f>S142*H142</f>
        <v>0</v>
      </c>
      <c r="AR142" s="25" t="s">
        <v>216</v>
      </c>
      <c r="AT142" s="25" t="s">
        <v>211</v>
      </c>
      <c r="AU142" s="25" t="s">
        <v>81</v>
      </c>
      <c r="AY142" s="25" t="s">
        <v>209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5" t="s">
        <v>79</v>
      </c>
      <c r="BK142" s="248">
        <f>ROUND(I142*H142,2)</f>
        <v>0</v>
      </c>
      <c r="BL142" s="25" t="s">
        <v>216</v>
      </c>
      <c r="BM142" s="25" t="s">
        <v>423</v>
      </c>
    </row>
    <row r="143" s="1" customFormat="1" ht="25.5" customHeight="1">
      <c r="B143" s="47"/>
      <c r="C143" s="237" t="s">
        <v>324</v>
      </c>
      <c r="D143" s="237" t="s">
        <v>211</v>
      </c>
      <c r="E143" s="238" t="s">
        <v>3007</v>
      </c>
      <c r="F143" s="239" t="s">
        <v>3008</v>
      </c>
      <c r="G143" s="240" t="s">
        <v>268</v>
      </c>
      <c r="H143" s="241">
        <v>84.519999999999996</v>
      </c>
      <c r="I143" s="242"/>
      <c r="J143" s="243">
        <f>ROUND(I143*H143,2)</f>
        <v>0</v>
      </c>
      <c r="K143" s="239" t="s">
        <v>215</v>
      </c>
      <c r="L143" s="73"/>
      <c r="M143" s="244" t="s">
        <v>21</v>
      </c>
      <c r="N143" s="245" t="s">
        <v>43</v>
      </c>
      <c r="O143" s="48"/>
      <c r="P143" s="246">
        <f>O143*H143</f>
        <v>0</v>
      </c>
      <c r="Q143" s="246">
        <v>0.15559000000000001</v>
      </c>
      <c r="R143" s="246">
        <f>Q143*H143</f>
        <v>13.1504668</v>
      </c>
      <c r="S143" s="246">
        <v>0</v>
      </c>
      <c r="T143" s="247">
        <f>S143*H143</f>
        <v>0</v>
      </c>
      <c r="AR143" s="25" t="s">
        <v>216</v>
      </c>
      <c r="AT143" s="25" t="s">
        <v>211</v>
      </c>
      <c r="AU143" s="25" t="s">
        <v>81</v>
      </c>
      <c r="AY143" s="25" t="s">
        <v>209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79</v>
      </c>
      <c r="BK143" s="248">
        <f>ROUND(I143*H143,2)</f>
        <v>0</v>
      </c>
      <c r="BL143" s="25" t="s">
        <v>216</v>
      </c>
      <c r="BM143" s="25" t="s">
        <v>433</v>
      </c>
    </row>
    <row r="144" s="1" customFormat="1" ht="25.5" customHeight="1">
      <c r="B144" s="47"/>
      <c r="C144" s="237" t="s">
        <v>329</v>
      </c>
      <c r="D144" s="237" t="s">
        <v>211</v>
      </c>
      <c r="E144" s="238" t="s">
        <v>3009</v>
      </c>
      <c r="F144" s="239" t="s">
        <v>3010</v>
      </c>
      <c r="G144" s="240" t="s">
        <v>268</v>
      </c>
      <c r="H144" s="241">
        <v>163.5</v>
      </c>
      <c r="I144" s="242"/>
      <c r="J144" s="243">
        <f>ROUND(I144*H144,2)</f>
        <v>0</v>
      </c>
      <c r="K144" s="239" t="s">
        <v>215</v>
      </c>
      <c r="L144" s="73"/>
      <c r="M144" s="244" t="s">
        <v>21</v>
      </c>
      <c r="N144" s="245" t="s">
        <v>43</v>
      </c>
      <c r="O144" s="48"/>
      <c r="P144" s="246">
        <f>O144*H144</f>
        <v>0</v>
      </c>
      <c r="Q144" s="246">
        <v>0.085650000000000004</v>
      </c>
      <c r="R144" s="246">
        <f>Q144*H144</f>
        <v>14.003775000000001</v>
      </c>
      <c r="S144" s="246">
        <v>0</v>
      </c>
      <c r="T144" s="247">
        <f>S144*H144</f>
        <v>0</v>
      </c>
      <c r="AR144" s="25" t="s">
        <v>216</v>
      </c>
      <c r="AT144" s="25" t="s">
        <v>211</v>
      </c>
      <c r="AU144" s="25" t="s">
        <v>81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216</v>
      </c>
      <c r="BM144" s="25" t="s">
        <v>443</v>
      </c>
    </row>
    <row r="145" s="1" customFormat="1" ht="25.5" customHeight="1">
      <c r="B145" s="47"/>
      <c r="C145" s="237" t="s">
        <v>335</v>
      </c>
      <c r="D145" s="237" t="s">
        <v>211</v>
      </c>
      <c r="E145" s="238" t="s">
        <v>3011</v>
      </c>
      <c r="F145" s="239" t="s">
        <v>3012</v>
      </c>
      <c r="G145" s="240" t="s">
        <v>268</v>
      </c>
      <c r="H145" s="241">
        <v>9</v>
      </c>
      <c r="I145" s="242"/>
      <c r="J145" s="243">
        <f>ROUND(I145*H145,2)</f>
        <v>0</v>
      </c>
      <c r="K145" s="239" t="s">
        <v>215</v>
      </c>
      <c r="L145" s="73"/>
      <c r="M145" s="244" t="s">
        <v>21</v>
      </c>
      <c r="N145" s="245" t="s">
        <v>43</v>
      </c>
      <c r="O145" s="48"/>
      <c r="P145" s="246">
        <f>O145*H145</f>
        <v>0</v>
      </c>
      <c r="Q145" s="246">
        <v>0.084250000000000005</v>
      </c>
      <c r="R145" s="246">
        <f>Q145*H145</f>
        <v>0.75825000000000009</v>
      </c>
      <c r="S145" s="246">
        <v>0</v>
      </c>
      <c r="T145" s="247">
        <f>S145*H145</f>
        <v>0</v>
      </c>
      <c r="AR145" s="25" t="s">
        <v>216</v>
      </c>
      <c r="AT145" s="25" t="s">
        <v>211</v>
      </c>
      <c r="AU145" s="25" t="s">
        <v>81</v>
      </c>
      <c r="AY145" s="25" t="s">
        <v>209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79</v>
      </c>
      <c r="BK145" s="248">
        <f>ROUND(I145*H145,2)</f>
        <v>0</v>
      </c>
      <c r="BL145" s="25" t="s">
        <v>216</v>
      </c>
      <c r="BM145" s="25" t="s">
        <v>455</v>
      </c>
    </row>
    <row r="146" s="1" customFormat="1" ht="16.5" customHeight="1">
      <c r="B146" s="47"/>
      <c r="C146" s="237" t="s">
        <v>340</v>
      </c>
      <c r="D146" s="237" t="s">
        <v>211</v>
      </c>
      <c r="E146" s="238" t="s">
        <v>3013</v>
      </c>
      <c r="F146" s="239" t="s">
        <v>3014</v>
      </c>
      <c r="G146" s="240" t="s">
        <v>390</v>
      </c>
      <c r="H146" s="241">
        <v>35</v>
      </c>
      <c r="I146" s="242"/>
      <c r="J146" s="243">
        <f>ROUND(I146*H146,2)</f>
        <v>0</v>
      </c>
      <c r="K146" s="239" t="s">
        <v>215</v>
      </c>
      <c r="L146" s="73"/>
      <c r="M146" s="244" t="s">
        <v>21</v>
      </c>
      <c r="N146" s="245" t="s">
        <v>43</v>
      </c>
      <c r="O146" s="48"/>
      <c r="P146" s="246">
        <f>O146*H146</f>
        <v>0</v>
      </c>
      <c r="Q146" s="246">
        <v>0.0050099999999999997</v>
      </c>
      <c r="R146" s="246">
        <f>Q146*H146</f>
        <v>0.17534999999999998</v>
      </c>
      <c r="S146" s="246">
        <v>0</v>
      </c>
      <c r="T146" s="247">
        <f>S146*H146</f>
        <v>0</v>
      </c>
      <c r="AR146" s="25" t="s">
        <v>216</v>
      </c>
      <c r="AT146" s="25" t="s">
        <v>211</v>
      </c>
      <c r="AU146" s="25" t="s">
        <v>81</v>
      </c>
      <c r="AY146" s="25" t="s">
        <v>209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79</v>
      </c>
      <c r="BK146" s="248">
        <f>ROUND(I146*H146,2)</f>
        <v>0</v>
      </c>
      <c r="BL146" s="25" t="s">
        <v>216</v>
      </c>
      <c r="BM146" s="25" t="s">
        <v>465</v>
      </c>
    </row>
    <row r="147" s="1" customFormat="1" ht="16.5" customHeight="1">
      <c r="B147" s="47"/>
      <c r="C147" s="282" t="s">
        <v>346</v>
      </c>
      <c r="D147" s="282" t="s">
        <v>312</v>
      </c>
      <c r="E147" s="283" t="s">
        <v>3015</v>
      </c>
      <c r="F147" s="284" t="s">
        <v>3016</v>
      </c>
      <c r="G147" s="285" t="s">
        <v>268</v>
      </c>
      <c r="H147" s="286">
        <v>9.9000000000000004</v>
      </c>
      <c r="I147" s="287"/>
      <c r="J147" s="288">
        <f>ROUND(I147*H147,2)</f>
        <v>0</v>
      </c>
      <c r="K147" s="284" t="s">
        <v>21</v>
      </c>
      <c r="L147" s="289"/>
      <c r="M147" s="290" t="s">
        <v>21</v>
      </c>
      <c r="N147" s="291" t="s">
        <v>43</v>
      </c>
      <c r="O147" s="48"/>
      <c r="P147" s="246">
        <f>O147*H147</f>
        <v>0</v>
      </c>
      <c r="Q147" s="246">
        <v>0.13700000000000001</v>
      </c>
      <c r="R147" s="246">
        <f>Q147*H147</f>
        <v>1.3563000000000001</v>
      </c>
      <c r="S147" s="246">
        <v>0</v>
      </c>
      <c r="T147" s="247">
        <f>S147*H147</f>
        <v>0</v>
      </c>
      <c r="AR147" s="25" t="s">
        <v>232</v>
      </c>
      <c r="AT147" s="25" t="s">
        <v>312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216</v>
      </c>
      <c r="BM147" s="25" t="s">
        <v>477</v>
      </c>
    </row>
    <row r="148" s="13" customFormat="1">
      <c r="B148" s="261"/>
      <c r="C148" s="262"/>
      <c r="D148" s="251" t="s">
        <v>217</v>
      </c>
      <c r="E148" s="263" t="s">
        <v>21</v>
      </c>
      <c r="F148" s="264" t="s">
        <v>2946</v>
      </c>
      <c r="G148" s="262"/>
      <c r="H148" s="263" t="s">
        <v>21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217</v>
      </c>
      <c r="AU148" s="270" t="s">
        <v>81</v>
      </c>
      <c r="AV148" s="13" t="s">
        <v>79</v>
      </c>
      <c r="AW148" s="13" t="s">
        <v>35</v>
      </c>
      <c r="AX148" s="13" t="s">
        <v>72</v>
      </c>
      <c r="AY148" s="270" t="s">
        <v>209</v>
      </c>
    </row>
    <row r="149" s="12" customFormat="1">
      <c r="B149" s="249"/>
      <c r="C149" s="250"/>
      <c r="D149" s="251" t="s">
        <v>217</v>
      </c>
      <c r="E149" s="252" t="s">
        <v>21</v>
      </c>
      <c r="F149" s="253" t="s">
        <v>3017</v>
      </c>
      <c r="G149" s="250"/>
      <c r="H149" s="254">
        <v>9.9000000000000004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217</v>
      </c>
      <c r="AU149" s="260" t="s">
        <v>81</v>
      </c>
      <c r="AV149" s="12" t="s">
        <v>81</v>
      </c>
      <c r="AW149" s="12" t="s">
        <v>35</v>
      </c>
      <c r="AX149" s="12" t="s">
        <v>72</v>
      </c>
      <c r="AY149" s="260" t="s">
        <v>209</v>
      </c>
    </row>
    <row r="150" s="14" customFormat="1">
      <c r="B150" s="271"/>
      <c r="C150" s="272"/>
      <c r="D150" s="251" t="s">
        <v>217</v>
      </c>
      <c r="E150" s="273" t="s">
        <v>21</v>
      </c>
      <c r="F150" s="274" t="s">
        <v>220</v>
      </c>
      <c r="G150" s="272"/>
      <c r="H150" s="275">
        <v>9.9000000000000004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AT150" s="281" t="s">
        <v>217</v>
      </c>
      <c r="AU150" s="281" t="s">
        <v>81</v>
      </c>
      <c r="AV150" s="14" t="s">
        <v>216</v>
      </c>
      <c r="AW150" s="14" t="s">
        <v>35</v>
      </c>
      <c r="AX150" s="14" t="s">
        <v>79</v>
      </c>
      <c r="AY150" s="281" t="s">
        <v>209</v>
      </c>
    </row>
    <row r="151" s="1" customFormat="1" ht="16.5" customHeight="1">
      <c r="B151" s="47"/>
      <c r="C151" s="282" t="s">
        <v>351</v>
      </c>
      <c r="D151" s="282" t="s">
        <v>312</v>
      </c>
      <c r="E151" s="283" t="s">
        <v>3018</v>
      </c>
      <c r="F151" s="284" t="s">
        <v>3019</v>
      </c>
      <c r="G151" s="285" t="s">
        <v>268</v>
      </c>
      <c r="H151" s="286">
        <v>173.84999999999999</v>
      </c>
      <c r="I151" s="287"/>
      <c r="J151" s="288">
        <f>ROUND(I151*H151,2)</f>
        <v>0</v>
      </c>
      <c r="K151" s="284" t="s">
        <v>21</v>
      </c>
      <c r="L151" s="289"/>
      <c r="M151" s="290" t="s">
        <v>21</v>
      </c>
      <c r="N151" s="291" t="s">
        <v>43</v>
      </c>
      <c r="O151" s="48"/>
      <c r="P151" s="246">
        <f>O151*H151</f>
        <v>0</v>
      </c>
      <c r="Q151" s="246">
        <v>0.183</v>
      </c>
      <c r="R151" s="246">
        <f>Q151*H151</f>
        <v>31.814549999999997</v>
      </c>
      <c r="S151" s="246">
        <v>0</v>
      </c>
      <c r="T151" s="247">
        <f>S151*H151</f>
        <v>0</v>
      </c>
      <c r="AR151" s="25" t="s">
        <v>232</v>
      </c>
      <c r="AT151" s="25" t="s">
        <v>312</v>
      </c>
      <c r="AU151" s="25" t="s">
        <v>81</v>
      </c>
      <c r="AY151" s="25" t="s">
        <v>209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79</v>
      </c>
      <c r="BK151" s="248">
        <f>ROUND(I151*H151,2)</f>
        <v>0</v>
      </c>
      <c r="BL151" s="25" t="s">
        <v>216</v>
      </c>
      <c r="BM151" s="25" t="s">
        <v>490</v>
      </c>
    </row>
    <row r="152" s="13" customFormat="1">
      <c r="B152" s="261"/>
      <c r="C152" s="262"/>
      <c r="D152" s="251" t="s">
        <v>217</v>
      </c>
      <c r="E152" s="263" t="s">
        <v>21</v>
      </c>
      <c r="F152" s="264" t="s">
        <v>2946</v>
      </c>
      <c r="G152" s="262"/>
      <c r="H152" s="263" t="s">
        <v>21</v>
      </c>
      <c r="I152" s="265"/>
      <c r="J152" s="262"/>
      <c r="K152" s="262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217</v>
      </c>
      <c r="AU152" s="270" t="s">
        <v>81</v>
      </c>
      <c r="AV152" s="13" t="s">
        <v>79</v>
      </c>
      <c r="AW152" s="13" t="s">
        <v>35</v>
      </c>
      <c r="AX152" s="13" t="s">
        <v>72</v>
      </c>
      <c r="AY152" s="270" t="s">
        <v>209</v>
      </c>
    </row>
    <row r="153" s="12" customFormat="1">
      <c r="B153" s="249"/>
      <c r="C153" s="250"/>
      <c r="D153" s="251" t="s">
        <v>217</v>
      </c>
      <c r="E153" s="252" t="s">
        <v>21</v>
      </c>
      <c r="F153" s="253" t="s">
        <v>3020</v>
      </c>
      <c r="G153" s="250"/>
      <c r="H153" s="254">
        <v>173.84999999999999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217</v>
      </c>
      <c r="AU153" s="260" t="s">
        <v>81</v>
      </c>
      <c r="AV153" s="12" t="s">
        <v>81</v>
      </c>
      <c r="AW153" s="12" t="s">
        <v>35</v>
      </c>
      <c r="AX153" s="12" t="s">
        <v>72</v>
      </c>
      <c r="AY153" s="260" t="s">
        <v>209</v>
      </c>
    </row>
    <row r="154" s="14" customFormat="1">
      <c r="B154" s="271"/>
      <c r="C154" s="272"/>
      <c r="D154" s="251" t="s">
        <v>217</v>
      </c>
      <c r="E154" s="273" t="s">
        <v>21</v>
      </c>
      <c r="F154" s="274" t="s">
        <v>220</v>
      </c>
      <c r="G154" s="272"/>
      <c r="H154" s="275">
        <v>173.84999999999999</v>
      </c>
      <c r="I154" s="276"/>
      <c r="J154" s="272"/>
      <c r="K154" s="272"/>
      <c r="L154" s="277"/>
      <c r="M154" s="278"/>
      <c r="N154" s="279"/>
      <c r="O154" s="279"/>
      <c r="P154" s="279"/>
      <c r="Q154" s="279"/>
      <c r="R154" s="279"/>
      <c r="S154" s="279"/>
      <c r="T154" s="280"/>
      <c r="AT154" s="281" t="s">
        <v>217</v>
      </c>
      <c r="AU154" s="281" t="s">
        <v>81</v>
      </c>
      <c r="AV154" s="14" t="s">
        <v>216</v>
      </c>
      <c r="AW154" s="14" t="s">
        <v>35</v>
      </c>
      <c r="AX154" s="14" t="s">
        <v>79</v>
      </c>
      <c r="AY154" s="281" t="s">
        <v>209</v>
      </c>
    </row>
    <row r="155" s="1" customFormat="1" ht="16.5" customHeight="1">
      <c r="B155" s="47"/>
      <c r="C155" s="282" t="s">
        <v>355</v>
      </c>
      <c r="D155" s="282" t="s">
        <v>312</v>
      </c>
      <c r="E155" s="283" t="s">
        <v>3021</v>
      </c>
      <c r="F155" s="284" t="s">
        <v>3022</v>
      </c>
      <c r="G155" s="285" t="s">
        <v>268</v>
      </c>
      <c r="H155" s="286">
        <v>6</v>
      </c>
      <c r="I155" s="287"/>
      <c r="J155" s="288">
        <f>ROUND(I155*H155,2)</f>
        <v>0</v>
      </c>
      <c r="K155" s="284" t="s">
        <v>21</v>
      </c>
      <c r="L155" s="289"/>
      <c r="M155" s="290" t="s">
        <v>21</v>
      </c>
      <c r="N155" s="291" t="s">
        <v>43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232</v>
      </c>
      <c r="AT155" s="25" t="s">
        <v>312</v>
      </c>
      <c r="AU155" s="25" t="s">
        <v>81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216</v>
      </c>
      <c r="BM155" s="25" t="s">
        <v>3023</v>
      </c>
    </row>
    <row r="156" s="11" customFormat="1" ht="29.88" customHeight="1">
      <c r="B156" s="221"/>
      <c r="C156" s="222"/>
      <c r="D156" s="223" t="s">
        <v>71</v>
      </c>
      <c r="E156" s="235" t="s">
        <v>254</v>
      </c>
      <c r="F156" s="235" t="s">
        <v>318</v>
      </c>
      <c r="G156" s="222"/>
      <c r="H156" s="222"/>
      <c r="I156" s="225"/>
      <c r="J156" s="236">
        <f>BK156</f>
        <v>0</v>
      </c>
      <c r="K156" s="222"/>
      <c r="L156" s="227"/>
      <c r="M156" s="228"/>
      <c r="N156" s="229"/>
      <c r="O156" s="229"/>
      <c r="P156" s="230">
        <v>0</v>
      </c>
      <c r="Q156" s="229"/>
      <c r="R156" s="230">
        <v>0</v>
      </c>
      <c r="S156" s="229"/>
      <c r="T156" s="231">
        <v>0</v>
      </c>
      <c r="AR156" s="232" t="s">
        <v>79</v>
      </c>
      <c r="AT156" s="233" t="s">
        <v>71</v>
      </c>
      <c r="AU156" s="233" t="s">
        <v>79</v>
      </c>
      <c r="AY156" s="232" t="s">
        <v>209</v>
      </c>
      <c r="BK156" s="234">
        <v>0</v>
      </c>
    </row>
    <row r="157" s="11" customFormat="1" ht="19.92" customHeight="1">
      <c r="B157" s="221"/>
      <c r="C157" s="222"/>
      <c r="D157" s="223" t="s">
        <v>71</v>
      </c>
      <c r="E157" s="235" t="s">
        <v>683</v>
      </c>
      <c r="F157" s="235" t="s">
        <v>832</v>
      </c>
      <c r="G157" s="222"/>
      <c r="H157" s="222"/>
      <c r="I157" s="225"/>
      <c r="J157" s="236">
        <f>BK157</f>
        <v>0</v>
      </c>
      <c r="K157" s="222"/>
      <c r="L157" s="227"/>
      <c r="M157" s="228"/>
      <c r="N157" s="229"/>
      <c r="O157" s="229"/>
      <c r="P157" s="230">
        <f>P158+SUM(P159:P163)+P165</f>
        <v>0</v>
      </c>
      <c r="Q157" s="229"/>
      <c r="R157" s="230">
        <f>R158+SUM(R159:R163)+R165</f>
        <v>0</v>
      </c>
      <c r="S157" s="229"/>
      <c r="T157" s="231">
        <f>T158+SUM(T159:T163)+T165</f>
        <v>9.8449999999999989</v>
      </c>
      <c r="AR157" s="232" t="s">
        <v>79</v>
      </c>
      <c r="AT157" s="233" t="s">
        <v>71</v>
      </c>
      <c r="AU157" s="233" t="s">
        <v>79</v>
      </c>
      <c r="AY157" s="232" t="s">
        <v>209</v>
      </c>
      <c r="BK157" s="234">
        <f>BK158+SUM(BK159:BK163)+BK165</f>
        <v>0</v>
      </c>
    </row>
    <row r="158" s="1" customFormat="1" ht="25.5" customHeight="1">
      <c r="B158" s="47"/>
      <c r="C158" s="237" t="s">
        <v>361</v>
      </c>
      <c r="D158" s="237" t="s">
        <v>211</v>
      </c>
      <c r="E158" s="238" t="s">
        <v>3024</v>
      </c>
      <c r="F158" s="239" t="s">
        <v>3025</v>
      </c>
      <c r="G158" s="240" t="s">
        <v>390</v>
      </c>
      <c r="H158" s="241">
        <v>7</v>
      </c>
      <c r="I158" s="242"/>
      <c r="J158" s="243">
        <f>ROUND(I158*H158,2)</f>
        <v>0</v>
      </c>
      <c r="K158" s="239" t="s">
        <v>215</v>
      </c>
      <c r="L158" s="73"/>
      <c r="M158" s="244" t="s">
        <v>21</v>
      </c>
      <c r="N158" s="245" t="s">
        <v>43</v>
      </c>
      <c r="O158" s="48"/>
      <c r="P158" s="246">
        <f>O158*H158</f>
        <v>0</v>
      </c>
      <c r="Q158" s="246">
        <v>0</v>
      </c>
      <c r="R158" s="246">
        <f>Q158*H158</f>
        <v>0</v>
      </c>
      <c r="S158" s="246">
        <v>0.035000000000000003</v>
      </c>
      <c r="T158" s="247">
        <f>S158*H158</f>
        <v>0.24500000000000002</v>
      </c>
      <c r="AR158" s="25" t="s">
        <v>216</v>
      </c>
      <c r="AT158" s="25" t="s">
        <v>211</v>
      </c>
      <c r="AU158" s="25" t="s">
        <v>81</v>
      </c>
      <c r="AY158" s="25" t="s">
        <v>209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79</v>
      </c>
      <c r="BK158" s="248">
        <f>ROUND(I158*H158,2)</f>
        <v>0</v>
      </c>
      <c r="BL158" s="25" t="s">
        <v>216</v>
      </c>
      <c r="BM158" s="25" t="s">
        <v>379</v>
      </c>
    </row>
    <row r="159" s="1" customFormat="1" ht="16.5" customHeight="1">
      <c r="B159" s="47"/>
      <c r="C159" s="237" t="s">
        <v>366</v>
      </c>
      <c r="D159" s="237" t="s">
        <v>211</v>
      </c>
      <c r="E159" s="238" t="s">
        <v>834</v>
      </c>
      <c r="F159" s="239" t="s">
        <v>835</v>
      </c>
      <c r="G159" s="240" t="s">
        <v>227</v>
      </c>
      <c r="H159" s="241">
        <v>4.7999999999999998</v>
      </c>
      <c r="I159" s="242"/>
      <c r="J159" s="243">
        <f>ROUND(I159*H159,2)</f>
        <v>0</v>
      </c>
      <c r="K159" s="239" t="s">
        <v>215</v>
      </c>
      <c r="L159" s="73"/>
      <c r="M159" s="244" t="s">
        <v>21</v>
      </c>
      <c r="N159" s="245" t="s">
        <v>43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2</v>
      </c>
      <c r="T159" s="247">
        <f>S159*H159</f>
        <v>9.5999999999999996</v>
      </c>
      <c r="AR159" s="25" t="s">
        <v>216</v>
      </c>
      <c r="AT159" s="25" t="s">
        <v>211</v>
      </c>
      <c r="AU159" s="25" t="s">
        <v>81</v>
      </c>
      <c r="AY159" s="25" t="s">
        <v>209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79</v>
      </c>
      <c r="BK159" s="248">
        <f>ROUND(I159*H159,2)</f>
        <v>0</v>
      </c>
      <c r="BL159" s="25" t="s">
        <v>216</v>
      </c>
      <c r="BM159" s="25" t="s">
        <v>384</v>
      </c>
    </row>
    <row r="160" s="12" customFormat="1">
      <c r="B160" s="249"/>
      <c r="C160" s="250"/>
      <c r="D160" s="251" t="s">
        <v>217</v>
      </c>
      <c r="E160" s="252" t="s">
        <v>21</v>
      </c>
      <c r="F160" s="253" t="s">
        <v>3026</v>
      </c>
      <c r="G160" s="250"/>
      <c r="H160" s="254">
        <v>4.7999999999999998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217</v>
      </c>
      <c r="AU160" s="260" t="s">
        <v>81</v>
      </c>
      <c r="AV160" s="12" t="s">
        <v>81</v>
      </c>
      <c r="AW160" s="12" t="s">
        <v>35</v>
      </c>
      <c r="AX160" s="12" t="s">
        <v>72</v>
      </c>
      <c r="AY160" s="260" t="s">
        <v>209</v>
      </c>
    </row>
    <row r="161" s="13" customFormat="1">
      <c r="B161" s="261"/>
      <c r="C161" s="262"/>
      <c r="D161" s="251" t="s">
        <v>217</v>
      </c>
      <c r="E161" s="263" t="s">
        <v>21</v>
      </c>
      <c r="F161" s="264" t="s">
        <v>2946</v>
      </c>
      <c r="G161" s="262"/>
      <c r="H161" s="263" t="s">
        <v>21</v>
      </c>
      <c r="I161" s="265"/>
      <c r="J161" s="262"/>
      <c r="K161" s="262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217</v>
      </c>
      <c r="AU161" s="270" t="s">
        <v>81</v>
      </c>
      <c r="AV161" s="13" t="s">
        <v>79</v>
      </c>
      <c r="AW161" s="13" t="s">
        <v>35</v>
      </c>
      <c r="AX161" s="13" t="s">
        <v>72</v>
      </c>
      <c r="AY161" s="270" t="s">
        <v>209</v>
      </c>
    </row>
    <row r="162" s="14" customFormat="1">
      <c r="B162" s="271"/>
      <c r="C162" s="272"/>
      <c r="D162" s="251" t="s">
        <v>217</v>
      </c>
      <c r="E162" s="273" t="s">
        <v>21</v>
      </c>
      <c r="F162" s="274" t="s">
        <v>220</v>
      </c>
      <c r="G162" s="272"/>
      <c r="H162" s="275">
        <v>4.7999999999999998</v>
      </c>
      <c r="I162" s="276"/>
      <c r="J162" s="272"/>
      <c r="K162" s="272"/>
      <c r="L162" s="277"/>
      <c r="M162" s="278"/>
      <c r="N162" s="279"/>
      <c r="O162" s="279"/>
      <c r="P162" s="279"/>
      <c r="Q162" s="279"/>
      <c r="R162" s="279"/>
      <c r="S162" s="279"/>
      <c r="T162" s="280"/>
      <c r="AT162" s="281" t="s">
        <v>217</v>
      </c>
      <c r="AU162" s="281" t="s">
        <v>81</v>
      </c>
      <c r="AV162" s="14" t="s">
        <v>216</v>
      </c>
      <c r="AW162" s="14" t="s">
        <v>35</v>
      </c>
      <c r="AX162" s="14" t="s">
        <v>79</v>
      </c>
      <c r="AY162" s="281" t="s">
        <v>209</v>
      </c>
    </row>
    <row r="163" s="11" customFormat="1" ht="22.32" customHeight="1">
      <c r="B163" s="221"/>
      <c r="C163" s="222"/>
      <c r="D163" s="223" t="s">
        <v>71</v>
      </c>
      <c r="E163" s="235" t="s">
        <v>1015</v>
      </c>
      <c r="F163" s="235" t="s">
        <v>1016</v>
      </c>
      <c r="G163" s="222"/>
      <c r="H163" s="222"/>
      <c r="I163" s="225"/>
      <c r="J163" s="236">
        <f>BK163</f>
        <v>0</v>
      </c>
      <c r="K163" s="222"/>
      <c r="L163" s="227"/>
      <c r="M163" s="228"/>
      <c r="N163" s="229"/>
      <c r="O163" s="229"/>
      <c r="P163" s="230">
        <f>P164</f>
        <v>0</v>
      </c>
      <c r="Q163" s="229"/>
      <c r="R163" s="230">
        <f>R164</f>
        <v>0</v>
      </c>
      <c r="S163" s="229"/>
      <c r="T163" s="231">
        <f>T164</f>
        <v>0</v>
      </c>
      <c r="AR163" s="232" t="s">
        <v>79</v>
      </c>
      <c r="AT163" s="233" t="s">
        <v>71</v>
      </c>
      <c r="AU163" s="233" t="s">
        <v>81</v>
      </c>
      <c r="AY163" s="232" t="s">
        <v>209</v>
      </c>
      <c r="BK163" s="234">
        <f>BK164</f>
        <v>0</v>
      </c>
    </row>
    <row r="164" s="1" customFormat="1" ht="16.5" customHeight="1">
      <c r="B164" s="47"/>
      <c r="C164" s="237" t="s">
        <v>371</v>
      </c>
      <c r="D164" s="237" t="s">
        <v>211</v>
      </c>
      <c r="E164" s="238" t="s">
        <v>3027</v>
      </c>
      <c r="F164" s="239" t="s">
        <v>3028</v>
      </c>
      <c r="G164" s="240" t="s">
        <v>299</v>
      </c>
      <c r="H164" s="241">
        <v>249.34899999999999</v>
      </c>
      <c r="I164" s="242"/>
      <c r="J164" s="243">
        <f>ROUND(I164*H164,2)</f>
        <v>0</v>
      </c>
      <c r="K164" s="239" t="s">
        <v>215</v>
      </c>
      <c r="L164" s="73"/>
      <c r="M164" s="244" t="s">
        <v>21</v>
      </c>
      <c r="N164" s="245" t="s">
        <v>43</v>
      </c>
      <c r="O164" s="48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5" t="s">
        <v>216</v>
      </c>
      <c r="AT164" s="25" t="s">
        <v>211</v>
      </c>
      <c r="AU164" s="25" t="s">
        <v>101</v>
      </c>
      <c r="AY164" s="25" t="s">
        <v>209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25" t="s">
        <v>79</v>
      </c>
      <c r="BK164" s="248">
        <f>ROUND(I164*H164,2)</f>
        <v>0</v>
      </c>
      <c r="BL164" s="25" t="s">
        <v>216</v>
      </c>
      <c r="BM164" s="25" t="s">
        <v>3029</v>
      </c>
    </row>
    <row r="165" s="11" customFormat="1" ht="22.32" customHeight="1">
      <c r="B165" s="221"/>
      <c r="C165" s="222"/>
      <c r="D165" s="223" t="s">
        <v>71</v>
      </c>
      <c r="E165" s="235" t="s">
        <v>998</v>
      </c>
      <c r="F165" s="235" t="s">
        <v>999</v>
      </c>
      <c r="G165" s="222"/>
      <c r="H165" s="222"/>
      <c r="I165" s="225"/>
      <c r="J165" s="236">
        <f>BK165</f>
        <v>0</v>
      </c>
      <c r="K165" s="222"/>
      <c r="L165" s="227"/>
      <c r="M165" s="228"/>
      <c r="N165" s="229"/>
      <c r="O165" s="229"/>
      <c r="P165" s="230">
        <f>SUM(P166:P170)</f>
        <v>0</v>
      </c>
      <c r="Q165" s="229"/>
      <c r="R165" s="230">
        <f>SUM(R166:R170)</f>
        <v>0</v>
      </c>
      <c r="S165" s="229"/>
      <c r="T165" s="231">
        <f>SUM(T166:T170)</f>
        <v>0</v>
      </c>
      <c r="AR165" s="232" t="s">
        <v>79</v>
      </c>
      <c r="AT165" s="233" t="s">
        <v>71</v>
      </c>
      <c r="AU165" s="233" t="s">
        <v>81</v>
      </c>
      <c r="AY165" s="232" t="s">
        <v>209</v>
      </c>
      <c r="BK165" s="234">
        <f>SUM(BK166:BK170)</f>
        <v>0</v>
      </c>
    </row>
    <row r="166" s="1" customFormat="1" ht="16.5" customHeight="1">
      <c r="B166" s="47"/>
      <c r="C166" s="237" t="s">
        <v>376</v>
      </c>
      <c r="D166" s="237" t="s">
        <v>211</v>
      </c>
      <c r="E166" s="238" t="s">
        <v>3030</v>
      </c>
      <c r="F166" s="239" t="s">
        <v>3031</v>
      </c>
      <c r="G166" s="240" t="s">
        <v>299</v>
      </c>
      <c r="H166" s="241">
        <v>139.196</v>
      </c>
      <c r="I166" s="242"/>
      <c r="J166" s="243">
        <f>ROUND(I166*H166,2)</f>
        <v>0</v>
      </c>
      <c r="K166" s="239" t="s">
        <v>215</v>
      </c>
      <c r="L166" s="73"/>
      <c r="M166" s="244" t="s">
        <v>21</v>
      </c>
      <c r="N166" s="245" t="s">
        <v>43</v>
      </c>
      <c r="O166" s="48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AR166" s="25" t="s">
        <v>216</v>
      </c>
      <c r="AT166" s="25" t="s">
        <v>211</v>
      </c>
      <c r="AU166" s="25" t="s">
        <v>101</v>
      </c>
      <c r="AY166" s="25" t="s">
        <v>209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79</v>
      </c>
      <c r="BK166" s="248">
        <f>ROUND(I166*H166,2)</f>
        <v>0</v>
      </c>
      <c r="BL166" s="25" t="s">
        <v>216</v>
      </c>
      <c r="BM166" s="25" t="s">
        <v>3032</v>
      </c>
    </row>
    <row r="167" s="1" customFormat="1" ht="16.5" customHeight="1">
      <c r="B167" s="47"/>
      <c r="C167" s="237" t="s">
        <v>381</v>
      </c>
      <c r="D167" s="237" t="s">
        <v>211</v>
      </c>
      <c r="E167" s="238" t="s">
        <v>3033</v>
      </c>
      <c r="F167" s="239" t="s">
        <v>3034</v>
      </c>
      <c r="G167" s="240" t="s">
        <v>299</v>
      </c>
      <c r="H167" s="241">
        <v>1391.96</v>
      </c>
      <c r="I167" s="242"/>
      <c r="J167" s="243">
        <f>ROUND(I167*H167,2)</f>
        <v>0</v>
      </c>
      <c r="K167" s="239" t="s">
        <v>215</v>
      </c>
      <c r="L167" s="73"/>
      <c r="M167" s="244" t="s">
        <v>21</v>
      </c>
      <c r="N167" s="245" t="s">
        <v>43</v>
      </c>
      <c r="O167" s="48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5" t="s">
        <v>216</v>
      </c>
      <c r="AT167" s="25" t="s">
        <v>211</v>
      </c>
      <c r="AU167" s="25" t="s">
        <v>101</v>
      </c>
      <c r="AY167" s="25" t="s">
        <v>209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79</v>
      </c>
      <c r="BK167" s="248">
        <f>ROUND(I167*H167,2)</f>
        <v>0</v>
      </c>
      <c r="BL167" s="25" t="s">
        <v>216</v>
      </c>
      <c r="BM167" s="25" t="s">
        <v>3035</v>
      </c>
    </row>
    <row r="168" s="12" customFormat="1">
      <c r="B168" s="249"/>
      <c r="C168" s="250"/>
      <c r="D168" s="251" t="s">
        <v>217</v>
      </c>
      <c r="E168" s="250"/>
      <c r="F168" s="253" t="s">
        <v>3036</v>
      </c>
      <c r="G168" s="250"/>
      <c r="H168" s="254">
        <v>1391.96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217</v>
      </c>
      <c r="AU168" s="260" t="s">
        <v>101</v>
      </c>
      <c r="AV168" s="12" t="s">
        <v>81</v>
      </c>
      <c r="AW168" s="12" t="s">
        <v>6</v>
      </c>
      <c r="AX168" s="12" t="s">
        <v>79</v>
      </c>
      <c r="AY168" s="260" t="s">
        <v>209</v>
      </c>
    </row>
    <row r="169" s="1" customFormat="1" ht="16.5" customHeight="1">
      <c r="B169" s="47"/>
      <c r="C169" s="237" t="s">
        <v>387</v>
      </c>
      <c r="D169" s="237" t="s">
        <v>211</v>
      </c>
      <c r="E169" s="238" t="s">
        <v>3037</v>
      </c>
      <c r="F169" s="239" t="s">
        <v>3038</v>
      </c>
      <c r="G169" s="240" t="s">
        <v>299</v>
      </c>
      <c r="H169" s="241">
        <v>139.196</v>
      </c>
      <c r="I169" s="242"/>
      <c r="J169" s="243">
        <f>ROUND(I169*H169,2)</f>
        <v>0</v>
      </c>
      <c r="K169" s="239" t="s">
        <v>215</v>
      </c>
      <c r="L169" s="73"/>
      <c r="M169" s="244" t="s">
        <v>21</v>
      </c>
      <c r="N169" s="245" t="s">
        <v>43</v>
      </c>
      <c r="O169" s="48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5" t="s">
        <v>216</v>
      </c>
      <c r="AT169" s="25" t="s">
        <v>211</v>
      </c>
      <c r="AU169" s="25" t="s">
        <v>101</v>
      </c>
      <c r="AY169" s="25" t="s">
        <v>209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79</v>
      </c>
      <c r="BK169" s="248">
        <f>ROUND(I169*H169,2)</f>
        <v>0</v>
      </c>
      <c r="BL169" s="25" t="s">
        <v>216</v>
      </c>
      <c r="BM169" s="25" t="s">
        <v>3039</v>
      </c>
    </row>
    <row r="170" s="1" customFormat="1" ht="16.5" customHeight="1">
      <c r="B170" s="47"/>
      <c r="C170" s="237" t="s">
        <v>393</v>
      </c>
      <c r="D170" s="237" t="s">
        <v>211</v>
      </c>
      <c r="E170" s="238" t="s">
        <v>3040</v>
      </c>
      <c r="F170" s="239" t="s">
        <v>3041</v>
      </c>
      <c r="G170" s="240" t="s">
        <v>299</v>
      </c>
      <c r="H170" s="241">
        <v>139.196</v>
      </c>
      <c r="I170" s="242"/>
      <c r="J170" s="243">
        <f>ROUND(I170*H170,2)</f>
        <v>0</v>
      </c>
      <c r="K170" s="239" t="s">
        <v>21</v>
      </c>
      <c r="L170" s="73"/>
      <c r="M170" s="244" t="s">
        <v>21</v>
      </c>
      <c r="N170" s="245" t="s">
        <v>43</v>
      </c>
      <c r="O170" s="48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AR170" s="25" t="s">
        <v>216</v>
      </c>
      <c r="AT170" s="25" t="s">
        <v>211</v>
      </c>
      <c r="AU170" s="25" t="s">
        <v>101</v>
      </c>
      <c r="AY170" s="25" t="s">
        <v>209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25" t="s">
        <v>79</v>
      </c>
      <c r="BK170" s="248">
        <f>ROUND(I170*H170,2)</f>
        <v>0</v>
      </c>
      <c r="BL170" s="25" t="s">
        <v>216</v>
      </c>
      <c r="BM170" s="25" t="s">
        <v>3042</v>
      </c>
    </row>
    <row r="171" s="11" customFormat="1" ht="37.44" customHeight="1">
      <c r="B171" s="221"/>
      <c r="C171" s="222"/>
      <c r="D171" s="223" t="s">
        <v>71</v>
      </c>
      <c r="E171" s="224" t="s">
        <v>1021</v>
      </c>
      <c r="F171" s="224" t="s">
        <v>1022</v>
      </c>
      <c r="G171" s="222"/>
      <c r="H171" s="222"/>
      <c r="I171" s="225"/>
      <c r="J171" s="226">
        <f>BK171</f>
        <v>0</v>
      </c>
      <c r="K171" s="222"/>
      <c r="L171" s="227"/>
      <c r="M171" s="228"/>
      <c r="N171" s="229"/>
      <c r="O171" s="229"/>
      <c r="P171" s="230">
        <f>P172</f>
        <v>0</v>
      </c>
      <c r="Q171" s="229"/>
      <c r="R171" s="230">
        <f>R172</f>
        <v>0</v>
      </c>
      <c r="S171" s="229"/>
      <c r="T171" s="231">
        <f>T172</f>
        <v>0.499</v>
      </c>
      <c r="AR171" s="232" t="s">
        <v>81</v>
      </c>
      <c r="AT171" s="233" t="s">
        <v>71</v>
      </c>
      <c r="AU171" s="233" t="s">
        <v>72</v>
      </c>
      <c r="AY171" s="232" t="s">
        <v>209</v>
      </c>
      <c r="BK171" s="234">
        <f>BK172</f>
        <v>0</v>
      </c>
    </row>
    <row r="172" s="11" customFormat="1" ht="19.92" customHeight="1">
      <c r="B172" s="221"/>
      <c r="C172" s="222"/>
      <c r="D172" s="223" t="s">
        <v>71</v>
      </c>
      <c r="E172" s="235" t="s">
        <v>1436</v>
      </c>
      <c r="F172" s="235" t="s">
        <v>1437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P173</f>
        <v>0</v>
      </c>
      <c r="Q172" s="229"/>
      <c r="R172" s="230">
        <f>R173</f>
        <v>0</v>
      </c>
      <c r="S172" s="229"/>
      <c r="T172" s="231">
        <f>T173</f>
        <v>0.499</v>
      </c>
      <c r="AR172" s="232" t="s">
        <v>81</v>
      </c>
      <c r="AT172" s="233" t="s">
        <v>71</v>
      </c>
      <c r="AU172" s="233" t="s">
        <v>79</v>
      </c>
      <c r="AY172" s="232" t="s">
        <v>209</v>
      </c>
      <c r="BK172" s="234">
        <f>BK173</f>
        <v>0</v>
      </c>
    </row>
    <row r="173" s="1" customFormat="1" ht="25.5" customHeight="1">
      <c r="B173" s="47"/>
      <c r="C173" s="237" t="s">
        <v>398</v>
      </c>
      <c r="D173" s="237" t="s">
        <v>211</v>
      </c>
      <c r="E173" s="238" t="s">
        <v>3043</v>
      </c>
      <c r="F173" s="239" t="s">
        <v>3044</v>
      </c>
      <c r="G173" s="240" t="s">
        <v>1448</v>
      </c>
      <c r="H173" s="241">
        <v>499</v>
      </c>
      <c r="I173" s="242"/>
      <c r="J173" s="243">
        <f>ROUND(I173*H173,2)</f>
        <v>0</v>
      </c>
      <c r="K173" s="239" t="s">
        <v>215</v>
      </c>
      <c r="L173" s="73"/>
      <c r="M173" s="244" t="s">
        <v>21</v>
      </c>
      <c r="N173" s="294" t="s">
        <v>43</v>
      </c>
      <c r="O173" s="295"/>
      <c r="P173" s="296">
        <f>O173*H173</f>
        <v>0</v>
      </c>
      <c r="Q173" s="296">
        <v>0</v>
      </c>
      <c r="R173" s="296">
        <f>Q173*H173</f>
        <v>0</v>
      </c>
      <c r="S173" s="296">
        <v>0.001</v>
      </c>
      <c r="T173" s="297">
        <f>S173*H173</f>
        <v>0.499</v>
      </c>
      <c r="AR173" s="25" t="s">
        <v>287</v>
      </c>
      <c r="AT173" s="25" t="s">
        <v>211</v>
      </c>
      <c r="AU173" s="25" t="s">
        <v>81</v>
      </c>
      <c r="AY173" s="25" t="s">
        <v>209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79</v>
      </c>
      <c r="BK173" s="248">
        <f>ROUND(I173*H173,2)</f>
        <v>0</v>
      </c>
      <c r="BL173" s="25" t="s">
        <v>287</v>
      </c>
      <c r="BM173" s="25" t="s">
        <v>655</v>
      </c>
    </row>
    <row r="174" s="1" customFormat="1" ht="6.96" customHeight="1">
      <c r="B174" s="68"/>
      <c r="C174" s="69"/>
      <c r="D174" s="69"/>
      <c r="E174" s="69"/>
      <c r="F174" s="69"/>
      <c r="G174" s="69"/>
      <c r="H174" s="69"/>
      <c r="I174" s="180"/>
      <c r="J174" s="69"/>
      <c r="K174" s="69"/>
      <c r="L174" s="73"/>
    </row>
  </sheetData>
  <sheetProtection sheet="1" autoFilter="0" formatColumns="0" formatRows="0" objects="1" scenarios="1" spinCount="100000" saltValue="z0aCu5SoUwmqP4gikb1+pcfwtzawVwX3yXPSa223l1xGgTvPx0snXJjLZ+V1bqxywOzBAXLyBus0JmuVfLuhww==" hashValue="qusNZmCsz/zLbpXNc8LRAKmYFu33wy13KBXCejdSwTq1QdTMBubK6NfhijQZI+EjJdZpAb5M4+czpBtt0wrL3Q==" algorithmName="SHA-512" password="CC35"/>
  <autoFilter ref="C91:K17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145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3045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3045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21</v>
      </c>
      <c r="K16" s="52"/>
    </row>
    <row r="17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60" t="s">
        <v>30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">
        <v>21</v>
      </c>
      <c r="K22" s="52"/>
    </row>
    <row r="23" s="1" customFormat="1" ht="18" customHeight="1">
      <c r="B23" s="47"/>
      <c r="C23" s="48"/>
      <c r="D23" s="48"/>
      <c r="E23" s="36" t="s">
        <v>34</v>
      </c>
      <c r="F23" s="48"/>
      <c r="G23" s="48"/>
      <c r="H23" s="48"/>
      <c r="I23" s="160" t="s">
        <v>30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ROUND(SUM(BE84:BE95), 2)</f>
        <v>0</v>
      </c>
      <c r="G32" s="48"/>
      <c r="H32" s="48"/>
      <c r="I32" s="172">
        <v>0.20999999999999999</v>
      </c>
      <c r="J32" s="171">
        <f>ROUND(ROUND((SUM(BE84:BE95)),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ROUND(SUM(BF84:BF95), 2)</f>
        <v>0</v>
      </c>
      <c r="G33" s="48"/>
      <c r="H33" s="48"/>
      <c r="I33" s="172">
        <v>0.14999999999999999</v>
      </c>
      <c r="J33" s="171">
        <f>ROUND(ROUND((SUM(BF84:BF95)),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ROUND(SUM(BG84:BG95),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ROUND(SUM(BH84:BH95),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ROUND(SUM(BI84:BI95),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3045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>VON - Vedlejší a ostatní náklady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J84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3046</v>
      </c>
      <c r="E61" s="194"/>
      <c r="F61" s="194"/>
      <c r="G61" s="194"/>
      <c r="H61" s="194"/>
      <c r="I61" s="195"/>
      <c r="J61" s="196">
        <f>J85</f>
        <v>0</v>
      </c>
      <c r="K61" s="197"/>
    </row>
    <row r="62" s="9" customFormat="1" ht="19.92" customHeight="1">
      <c r="B62" s="198"/>
      <c r="C62" s="199"/>
      <c r="D62" s="200" t="s">
        <v>3047</v>
      </c>
      <c r="E62" s="201"/>
      <c r="F62" s="201"/>
      <c r="G62" s="201"/>
      <c r="H62" s="201"/>
      <c r="I62" s="202"/>
      <c r="J62" s="203">
        <f>J86</f>
        <v>0</v>
      </c>
      <c r="K62" s="20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80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3"/>
      <c r="J68" s="72"/>
      <c r="K68" s="72"/>
      <c r="L68" s="73"/>
    </row>
    <row r="69" s="1" customFormat="1" ht="36.96" customHeight="1">
      <c r="B69" s="47"/>
      <c r="C69" s="74" t="s">
        <v>193</v>
      </c>
      <c r="D69" s="75"/>
      <c r="E69" s="75"/>
      <c r="F69" s="75"/>
      <c r="G69" s="75"/>
      <c r="H69" s="75"/>
      <c r="I69" s="205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5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5"/>
      <c r="J71" s="75"/>
      <c r="K71" s="75"/>
      <c r="L71" s="73"/>
    </row>
    <row r="72" s="1" customFormat="1" ht="16.5" customHeight="1">
      <c r="B72" s="47"/>
      <c r="C72" s="75"/>
      <c r="D72" s="75"/>
      <c r="E72" s="206" t="str">
        <f>E7</f>
        <v>Stavební úpravy Hasičské zbrojnice č.p. 592, Polanka nad Odrou</v>
      </c>
      <c r="F72" s="77"/>
      <c r="G72" s="77"/>
      <c r="H72" s="77"/>
      <c r="I72" s="205"/>
      <c r="J72" s="75"/>
      <c r="K72" s="75"/>
      <c r="L72" s="73"/>
    </row>
    <row r="73">
      <c r="B73" s="29"/>
      <c r="C73" s="77" t="s">
        <v>152</v>
      </c>
      <c r="D73" s="207"/>
      <c r="E73" s="207"/>
      <c r="F73" s="207"/>
      <c r="G73" s="207"/>
      <c r="H73" s="207"/>
      <c r="I73" s="150"/>
      <c r="J73" s="207"/>
      <c r="K73" s="207"/>
      <c r="L73" s="208"/>
    </row>
    <row r="74" s="1" customFormat="1" ht="16.5" customHeight="1">
      <c r="B74" s="47"/>
      <c r="C74" s="75"/>
      <c r="D74" s="75"/>
      <c r="E74" s="206" t="s">
        <v>3045</v>
      </c>
      <c r="F74" s="75"/>
      <c r="G74" s="75"/>
      <c r="H74" s="75"/>
      <c r="I74" s="205"/>
      <c r="J74" s="75"/>
      <c r="K74" s="75"/>
      <c r="L74" s="73"/>
    </row>
    <row r="75" s="1" customFormat="1" ht="14.4" customHeight="1">
      <c r="B75" s="47"/>
      <c r="C75" s="77" t="s">
        <v>154</v>
      </c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VON - Vedlejší a ostatní náklady</v>
      </c>
      <c r="F76" s="75"/>
      <c r="G76" s="75"/>
      <c r="H76" s="75"/>
      <c r="I76" s="205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9" t="str">
        <f>F14</f>
        <v xml:space="preserve"> </v>
      </c>
      <c r="G78" s="75"/>
      <c r="H78" s="75"/>
      <c r="I78" s="210" t="s">
        <v>25</v>
      </c>
      <c r="J78" s="86" t="str">
        <f>IF(J14="","",J14)</f>
        <v>24. 10. 2017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9" t="str">
        <f>E17</f>
        <v>SMO MěOb Polanka nad Odrou</v>
      </c>
      <c r="G80" s="75"/>
      <c r="H80" s="75"/>
      <c r="I80" s="210" t="s">
        <v>33</v>
      </c>
      <c r="J80" s="209" t="str">
        <f>E23</f>
        <v>SPAN s.r.o.</v>
      </c>
      <c r="K80" s="75"/>
      <c r="L80" s="73"/>
    </row>
    <row r="81" s="1" customFormat="1" ht="14.4" customHeight="1">
      <c r="B81" s="47"/>
      <c r="C81" s="77" t="s">
        <v>31</v>
      </c>
      <c r="D81" s="75"/>
      <c r="E81" s="75"/>
      <c r="F81" s="209" t="str">
        <f>IF(E20="","",E20)</f>
        <v/>
      </c>
      <c r="G81" s="75"/>
      <c r="H81" s="75"/>
      <c r="I81" s="205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="10" customFormat="1" ht="29.28" customHeight="1">
      <c r="B83" s="211"/>
      <c r="C83" s="212" t="s">
        <v>194</v>
      </c>
      <c r="D83" s="213" t="s">
        <v>57</v>
      </c>
      <c r="E83" s="213" t="s">
        <v>53</v>
      </c>
      <c r="F83" s="213" t="s">
        <v>195</v>
      </c>
      <c r="G83" s="213" t="s">
        <v>196</v>
      </c>
      <c r="H83" s="213" t="s">
        <v>197</v>
      </c>
      <c r="I83" s="214" t="s">
        <v>198</v>
      </c>
      <c r="J83" s="213" t="s">
        <v>158</v>
      </c>
      <c r="K83" s="215" t="s">
        <v>199</v>
      </c>
      <c r="L83" s="216"/>
      <c r="M83" s="103" t="s">
        <v>200</v>
      </c>
      <c r="N83" s="104" t="s">
        <v>42</v>
      </c>
      <c r="O83" s="104" t="s">
        <v>201</v>
      </c>
      <c r="P83" s="104" t="s">
        <v>202</v>
      </c>
      <c r="Q83" s="104" t="s">
        <v>203</v>
      </c>
      <c r="R83" s="104" t="s">
        <v>204</v>
      </c>
      <c r="S83" s="104" t="s">
        <v>205</v>
      </c>
      <c r="T83" s="105" t="s">
        <v>206</v>
      </c>
    </row>
    <row r="84" s="1" customFormat="1" ht="29.28" customHeight="1">
      <c r="B84" s="47"/>
      <c r="C84" s="109" t="s">
        <v>159</v>
      </c>
      <c r="D84" s="75"/>
      <c r="E84" s="75"/>
      <c r="F84" s="75"/>
      <c r="G84" s="75"/>
      <c r="H84" s="75"/>
      <c r="I84" s="205"/>
      <c r="J84" s="217">
        <f>BK84</f>
        <v>0</v>
      </c>
      <c r="K84" s="75"/>
      <c r="L84" s="73"/>
      <c r="M84" s="106"/>
      <c r="N84" s="107"/>
      <c r="O84" s="107"/>
      <c r="P84" s="218">
        <f>P85</f>
        <v>0</v>
      </c>
      <c r="Q84" s="107"/>
      <c r="R84" s="218">
        <f>R85</f>
        <v>0</v>
      </c>
      <c r="S84" s="107"/>
      <c r="T84" s="219">
        <f>T85</f>
        <v>0</v>
      </c>
      <c r="AT84" s="25" t="s">
        <v>71</v>
      </c>
      <c r="AU84" s="25" t="s">
        <v>160</v>
      </c>
      <c r="BK84" s="220">
        <f>BK85</f>
        <v>0</v>
      </c>
    </row>
    <row r="85" s="11" customFormat="1" ht="37.44" customHeight="1">
      <c r="B85" s="221"/>
      <c r="C85" s="222"/>
      <c r="D85" s="223" t="s">
        <v>71</v>
      </c>
      <c r="E85" s="224" t="s">
        <v>3048</v>
      </c>
      <c r="F85" s="224" t="s">
        <v>3049</v>
      </c>
      <c r="G85" s="222"/>
      <c r="H85" s="222"/>
      <c r="I85" s="225"/>
      <c r="J85" s="226">
        <f>BK85</f>
        <v>0</v>
      </c>
      <c r="K85" s="222"/>
      <c r="L85" s="227"/>
      <c r="M85" s="228"/>
      <c r="N85" s="229"/>
      <c r="O85" s="229"/>
      <c r="P85" s="230">
        <f>P86</f>
        <v>0</v>
      </c>
      <c r="Q85" s="229"/>
      <c r="R85" s="230">
        <f>R86</f>
        <v>0</v>
      </c>
      <c r="S85" s="229"/>
      <c r="T85" s="231">
        <f>T86</f>
        <v>0</v>
      </c>
      <c r="AR85" s="232" t="s">
        <v>234</v>
      </c>
      <c r="AT85" s="233" t="s">
        <v>71</v>
      </c>
      <c r="AU85" s="233" t="s">
        <v>72</v>
      </c>
      <c r="AY85" s="232" t="s">
        <v>209</v>
      </c>
      <c r="BK85" s="234">
        <f>BK86</f>
        <v>0</v>
      </c>
    </row>
    <row r="86" s="11" customFormat="1" ht="19.92" customHeight="1">
      <c r="B86" s="221"/>
      <c r="C86" s="222"/>
      <c r="D86" s="223" t="s">
        <v>71</v>
      </c>
      <c r="E86" s="235" t="s">
        <v>3050</v>
      </c>
      <c r="F86" s="235" t="s">
        <v>3051</v>
      </c>
      <c r="G86" s="222"/>
      <c r="H86" s="222"/>
      <c r="I86" s="225"/>
      <c r="J86" s="236">
        <f>BK86</f>
        <v>0</v>
      </c>
      <c r="K86" s="222"/>
      <c r="L86" s="227"/>
      <c r="M86" s="228"/>
      <c r="N86" s="229"/>
      <c r="O86" s="229"/>
      <c r="P86" s="230">
        <f>SUM(P87:P95)</f>
        <v>0</v>
      </c>
      <c r="Q86" s="229"/>
      <c r="R86" s="230">
        <f>SUM(R87:R95)</f>
        <v>0</v>
      </c>
      <c r="S86" s="229"/>
      <c r="T86" s="231">
        <f>SUM(T87:T95)</f>
        <v>0</v>
      </c>
      <c r="AR86" s="232" t="s">
        <v>234</v>
      </c>
      <c r="AT86" s="233" t="s">
        <v>71</v>
      </c>
      <c r="AU86" s="233" t="s">
        <v>79</v>
      </c>
      <c r="AY86" s="232" t="s">
        <v>209</v>
      </c>
      <c r="BK86" s="234">
        <f>SUM(BK87:BK95)</f>
        <v>0</v>
      </c>
    </row>
    <row r="87" s="1" customFormat="1" ht="16.5" customHeight="1">
      <c r="B87" s="47"/>
      <c r="C87" s="237" t="s">
        <v>79</v>
      </c>
      <c r="D87" s="237" t="s">
        <v>211</v>
      </c>
      <c r="E87" s="238" t="s">
        <v>3052</v>
      </c>
      <c r="F87" s="239" t="s">
        <v>3053</v>
      </c>
      <c r="G87" s="240" t="s">
        <v>3054</v>
      </c>
      <c r="H87" s="241">
        <v>1</v>
      </c>
      <c r="I87" s="242"/>
      <c r="J87" s="243">
        <f>ROUND(I87*H87,2)</f>
        <v>0</v>
      </c>
      <c r="K87" s="239" t="s">
        <v>21</v>
      </c>
      <c r="L87" s="73"/>
      <c r="M87" s="244" t="s">
        <v>21</v>
      </c>
      <c r="N87" s="245" t="s">
        <v>43</v>
      </c>
      <c r="O87" s="48"/>
      <c r="P87" s="246">
        <f>O87*H87</f>
        <v>0</v>
      </c>
      <c r="Q87" s="246">
        <v>0</v>
      </c>
      <c r="R87" s="246">
        <f>Q87*H87</f>
        <v>0</v>
      </c>
      <c r="S87" s="246">
        <v>0</v>
      </c>
      <c r="T87" s="247">
        <f>S87*H87</f>
        <v>0</v>
      </c>
      <c r="AR87" s="25" t="s">
        <v>3055</v>
      </c>
      <c r="AT87" s="25" t="s">
        <v>211</v>
      </c>
      <c r="AU87" s="25" t="s">
        <v>81</v>
      </c>
      <c r="AY87" s="25" t="s">
        <v>209</v>
      </c>
      <c r="BE87" s="248">
        <f>IF(N87="základní",J87,0)</f>
        <v>0</v>
      </c>
      <c r="BF87" s="248">
        <f>IF(N87="snížená",J87,0)</f>
        <v>0</v>
      </c>
      <c r="BG87" s="248">
        <f>IF(N87="zákl. přenesená",J87,0)</f>
        <v>0</v>
      </c>
      <c r="BH87" s="248">
        <f>IF(N87="sníž. přenesená",J87,0)</f>
        <v>0</v>
      </c>
      <c r="BI87" s="248">
        <f>IF(N87="nulová",J87,0)</f>
        <v>0</v>
      </c>
      <c r="BJ87" s="25" t="s">
        <v>79</v>
      </c>
      <c r="BK87" s="248">
        <f>ROUND(I87*H87,2)</f>
        <v>0</v>
      </c>
      <c r="BL87" s="25" t="s">
        <v>3055</v>
      </c>
      <c r="BM87" s="25" t="s">
        <v>3056</v>
      </c>
    </row>
    <row r="88" s="1" customFormat="1" ht="16.5" customHeight="1">
      <c r="B88" s="47"/>
      <c r="C88" s="237" t="s">
        <v>81</v>
      </c>
      <c r="D88" s="237" t="s">
        <v>211</v>
      </c>
      <c r="E88" s="238" t="s">
        <v>3057</v>
      </c>
      <c r="F88" s="239" t="s">
        <v>3058</v>
      </c>
      <c r="G88" s="240" t="s">
        <v>3054</v>
      </c>
      <c r="H88" s="241">
        <v>1</v>
      </c>
      <c r="I88" s="242"/>
      <c r="J88" s="243">
        <f>ROUND(I88*H88,2)</f>
        <v>0</v>
      </c>
      <c r="K88" s="239" t="s">
        <v>21</v>
      </c>
      <c r="L88" s="73"/>
      <c r="M88" s="244" t="s">
        <v>21</v>
      </c>
      <c r="N88" s="245" t="s">
        <v>43</v>
      </c>
      <c r="O88" s="48"/>
      <c r="P88" s="246">
        <f>O88*H88</f>
        <v>0</v>
      </c>
      <c r="Q88" s="246">
        <v>0</v>
      </c>
      <c r="R88" s="246">
        <f>Q88*H88</f>
        <v>0</v>
      </c>
      <c r="S88" s="246">
        <v>0</v>
      </c>
      <c r="T88" s="247">
        <f>S88*H88</f>
        <v>0</v>
      </c>
      <c r="AR88" s="25" t="s">
        <v>3055</v>
      </c>
      <c r="AT88" s="25" t="s">
        <v>211</v>
      </c>
      <c r="AU88" s="25" t="s">
        <v>81</v>
      </c>
      <c r="AY88" s="25" t="s">
        <v>209</v>
      </c>
      <c r="BE88" s="248">
        <f>IF(N88="základní",J88,0)</f>
        <v>0</v>
      </c>
      <c r="BF88" s="248">
        <f>IF(N88="snížená",J88,0)</f>
        <v>0</v>
      </c>
      <c r="BG88" s="248">
        <f>IF(N88="zákl. přenesená",J88,0)</f>
        <v>0</v>
      </c>
      <c r="BH88" s="248">
        <f>IF(N88="sníž. přenesená",J88,0)</f>
        <v>0</v>
      </c>
      <c r="BI88" s="248">
        <f>IF(N88="nulová",J88,0)</f>
        <v>0</v>
      </c>
      <c r="BJ88" s="25" t="s">
        <v>79</v>
      </c>
      <c r="BK88" s="248">
        <f>ROUND(I88*H88,2)</f>
        <v>0</v>
      </c>
      <c r="BL88" s="25" t="s">
        <v>3055</v>
      </c>
      <c r="BM88" s="25" t="s">
        <v>3059</v>
      </c>
    </row>
    <row r="89" s="1" customFormat="1" ht="16.5" customHeight="1">
      <c r="B89" s="47"/>
      <c r="C89" s="237" t="s">
        <v>101</v>
      </c>
      <c r="D89" s="237" t="s">
        <v>211</v>
      </c>
      <c r="E89" s="238" t="s">
        <v>3060</v>
      </c>
      <c r="F89" s="239" t="s">
        <v>3061</v>
      </c>
      <c r="G89" s="240" t="s">
        <v>3054</v>
      </c>
      <c r="H89" s="241">
        <v>1</v>
      </c>
      <c r="I89" s="242"/>
      <c r="J89" s="243">
        <f>ROUND(I89*H89,2)</f>
        <v>0</v>
      </c>
      <c r="K89" s="239" t="s">
        <v>21</v>
      </c>
      <c r="L89" s="73"/>
      <c r="M89" s="244" t="s">
        <v>21</v>
      </c>
      <c r="N89" s="245" t="s">
        <v>43</v>
      </c>
      <c r="O89" s="48"/>
      <c r="P89" s="246">
        <f>O89*H89</f>
        <v>0</v>
      </c>
      <c r="Q89" s="246">
        <v>0</v>
      </c>
      <c r="R89" s="246">
        <f>Q89*H89</f>
        <v>0</v>
      </c>
      <c r="S89" s="246">
        <v>0</v>
      </c>
      <c r="T89" s="247">
        <f>S89*H89</f>
        <v>0</v>
      </c>
      <c r="AR89" s="25" t="s">
        <v>3055</v>
      </c>
      <c r="AT89" s="25" t="s">
        <v>211</v>
      </c>
      <c r="AU89" s="25" t="s">
        <v>81</v>
      </c>
      <c r="AY89" s="25" t="s">
        <v>209</v>
      </c>
      <c r="BE89" s="248">
        <f>IF(N89="základní",J89,0)</f>
        <v>0</v>
      </c>
      <c r="BF89" s="248">
        <f>IF(N89="snížená",J89,0)</f>
        <v>0</v>
      </c>
      <c r="BG89" s="248">
        <f>IF(N89="zákl. přenesená",J89,0)</f>
        <v>0</v>
      </c>
      <c r="BH89" s="248">
        <f>IF(N89="sníž. přenesená",J89,0)</f>
        <v>0</v>
      </c>
      <c r="BI89" s="248">
        <f>IF(N89="nulová",J89,0)</f>
        <v>0</v>
      </c>
      <c r="BJ89" s="25" t="s">
        <v>79</v>
      </c>
      <c r="BK89" s="248">
        <f>ROUND(I89*H89,2)</f>
        <v>0</v>
      </c>
      <c r="BL89" s="25" t="s">
        <v>3055</v>
      </c>
      <c r="BM89" s="25" t="s">
        <v>3062</v>
      </c>
    </row>
    <row r="90" s="1" customFormat="1" ht="16.5" customHeight="1">
      <c r="B90" s="47"/>
      <c r="C90" s="237" t="s">
        <v>216</v>
      </c>
      <c r="D90" s="237" t="s">
        <v>211</v>
      </c>
      <c r="E90" s="238" t="s">
        <v>3063</v>
      </c>
      <c r="F90" s="239" t="s">
        <v>3064</v>
      </c>
      <c r="G90" s="240" t="s">
        <v>3054</v>
      </c>
      <c r="H90" s="241">
        <v>1</v>
      </c>
      <c r="I90" s="242"/>
      <c r="J90" s="243">
        <f>ROUND(I90*H90,2)</f>
        <v>0</v>
      </c>
      <c r="K90" s="239" t="s">
        <v>21</v>
      </c>
      <c r="L90" s="73"/>
      <c r="M90" s="244" t="s">
        <v>21</v>
      </c>
      <c r="N90" s="245" t="s">
        <v>43</v>
      </c>
      <c r="O90" s="48"/>
      <c r="P90" s="246">
        <f>O90*H90</f>
        <v>0</v>
      </c>
      <c r="Q90" s="246">
        <v>0</v>
      </c>
      <c r="R90" s="246">
        <f>Q90*H90</f>
        <v>0</v>
      </c>
      <c r="S90" s="246">
        <v>0</v>
      </c>
      <c r="T90" s="247">
        <f>S90*H90</f>
        <v>0</v>
      </c>
      <c r="AR90" s="25" t="s">
        <v>3055</v>
      </c>
      <c r="AT90" s="25" t="s">
        <v>211</v>
      </c>
      <c r="AU90" s="25" t="s">
        <v>81</v>
      </c>
      <c r="AY90" s="25" t="s">
        <v>209</v>
      </c>
      <c r="BE90" s="248">
        <f>IF(N90="základní",J90,0)</f>
        <v>0</v>
      </c>
      <c r="BF90" s="248">
        <f>IF(N90="snížená",J90,0)</f>
        <v>0</v>
      </c>
      <c r="BG90" s="248">
        <f>IF(N90="zákl. přenesená",J90,0)</f>
        <v>0</v>
      </c>
      <c r="BH90" s="248">
        <f>IF(N90="sníž. přenesená",J90,0)</f>
        <v>0</v>
      </c>
      <c r="BI90" s="248">
        <f>IF(N90="nulová",J90,0)</f>
        <v>0</v>
      </c>
      <c r="BJ90" s="25" t="s">
        <v>79</v>
      </c>
      <c r="BK90" s="248">
        <f>ROUND(I90*H90,2)</f>
        <v>0</v>
      </c>
      <c r="BL90" s="25" t="s">
        <v>3055</v>
      </c>
      <c r="BM90" s="25" t="s">
        <v>3065</v>
      </c>
    </row>
    <row r="91" s="1" customFormat="1" ht="16.5" customHeight="1">
      <c r="B91" s="47"/>
      <c r="C91" s="237" t="s">
        <v>234</v>
      </c>
      <c r="D91" s="237" t="s">
        <v>211</v>
      </c>
      <c r="E91" s="238" t="s">
        <v>3066</v>
      </c>
      <c r="F91" s="239" t="s">
        <v>3067</v>
      </c>
      <c r="G91" s="240" t="s">
        <v>3054</v>
      </c>
      <c r="H91" s="241">
        <v>1</v>
      </c>
      <c r="I91" s="242"/>
      <c r="J91" s="243">
        <f>ROUND(I91*H91,2)</f>
        <v>0</v>
      </c>
      <c r="K91" s="239" t="s">
        <v>21</v>
      </c>
      <c r="L91" s="73"/>
      <c r="M91" s="244" t="s">
        <v>21</v>
      </c>
      <c r="N91" s="245" t="s">
        <v>43</v>
      </c>
      <c r="O91" s="48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5" t="s">
        <v>3055</v>
      </c>
      <c r="AT91" s="25" t="s">
        <v>211</v>
      </c>
      <c r="AU91" s="25" t="s">
        <v>81</v>
      </c>
      <c r="AY91" s="25" t="s">
        <v>209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5" t="s">
        <v>79</v>
      </c>
      <c r="BK91" s="248">
        <f>ROUND(I91*H91,2)</f>
        <v>0</v>
      </c>
      <c r="BL91" s="25" t="s">
        <v>3055</v>
      </c>
      <c r="BM91" s="25" t="s">
        <v>3068</v>
      </c>
    </row>
    <row r="92" s="1" customFormat="1" ht="16.5" customHeight="1">
      <c r="B92" s="47"/>
      <c r="C92" s="237" t="s">
        <v>239</v>
      </c>
      <c r="D92" s="237" t="s">
        <v>211</v>
      </c>
      <c r="E92" s="238" t="s">
        <v>3069</v>
      </c>
      <c r="F92" s="239" t="s">
        <v>3070</v>
      </c>
      <c r="G92" s="240" t="s">
        <v>3054</v>
      </c>
      <c r="H92" s="241">
        <v>1</v>
      </c>
      <c r="I92" s="242"/>
      <c r="J92" s="243">
        <f>ROUND(I92*H92,2)</f>
        <v>0</v>
      </c>
      <c r="K92" s="239" t="s">
        <v>21</v>
      </c>
      <c r="L92" s="73"/>
      <c r="M92" s="244" t="s">
        <v>21</v>
      </c>
      <c r="N92" s="245" t="s">
        <v>43</v>
      </c>
      <c r="O92" s="48"/>
      <c r="P92" s="246">
        <f>O92*H92</f>
        <v>0</v>
      </c>
      <c r="Q92" s="246">
        <v>0</v>
      </c>
      <c r="R92" s="246">
        <f>Q92*H92</f>
        <v>0</v>
      </c>
      <c r="S92" s="246">
        <v>0</v>
      </c>
      <c r="T92" s="247">
        <f>S92*H92</f>
        <v>0</v>
      </c>
      <c r="AR92" s="25" t="s">
        <v>3055</v>
      </c>
      <c r="AT92" s="25" t="s">
        <v>211</v>
      </c>
      <c r="AU92" s="25" t="s">
        <v>81</v>
      </c>
      <c r="AY92" s="25" t="s">
        <v>209</v>
      </c>
      <c r="BE92" s="248">
        <f>IF(N92="základní",J92,0)</f>
        <v>0</v>
      </c>
      <c r="BF92" s="248">
        <f>IF(N92="snížená",J92,0)</f>
        <v>0</v>
      </c>
      <c r="BG92" s="248">
        <f>IF(N92="zákl. přenesená",J92,0)</f>
        <v>0</v>
      </c>
      <c r="BH92" s="248">
        <f>IF(N92="sníž. přenesená",J92,0)</f>
        <v>0</v>
      </c>
      <c r="BI92" s="248">
        <f>IF(N92="nulová",J92,0)</f>
        <v>0</v>
      </c>
      <c r="BJ92" s="25" t="s">
        <v>79</v>
      </c>
      <c r="BK92" s="248">
        <f>ROUND(I92*H92,2)</f>
        <v>0</v>
      </c>
      <c r="BL92" s="25" t="s">
        <v>3055</v>
      </c>
      <c r="BM92" s="25" t="s">
        <v>3071</v>
      </c>
    </row>
    <row r="93" s="1" customFormat="1" ht="16.5" customHeight="1">
      <c r="B93" s="47"/>
      <c r="C93" s="237" t="s">
        <v>245</v>
      </c>
      <c r="D93" s="237" t="s">
        <v>211</v>
      </c>
      <c r="E93" s="238" t="s">
        <v>3072</v>
      </c>
      <c r="F93" s="239" t="s">
        <v>3073</v>
      </c>
      <c r="G93" s="240" t="s">
        <v>3054</v>
      </c>
      <c r="H93" s="241">
        <v>1</v>
      </c>
      <c r="I93" s="242"/>
      <c r="J93" s="243">
        <f>ROUND(I93*H93,2)</f>
        <v>0</v>
      </c>
      <c r="K93" s="239" t="s">
        <v>21</v>
      </c>
      <c r="L93" s="73"/>
      <c r="M93" s="244" t="s">
        <v>21</v>
      </c>
      <c r="N93" s="245" t="s">
        <v>43</v>
      </c>
      <c r="O93" s="48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5" t="s">
        <v>3055</v>
      </c>
      <c r="AT93" s="25" t="s">
        <v>211</v>
      </c>
      <c r="AU93" s="25" t="s">
        <v>81</v>
      </c>
      <c r="AY93" s="25" t="s">
        <v>209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5" t="s">
        <v>79</v>
      </c>
      <c r="BK93" s="248">
        <f>ROUND(I93*H93,2)</f>
        <v>0</v>
      </c>
      <c r="BL93" s="25" t="s">
        <v>3055</v>
      </c>
      <c r="BM93" s="25" t="s">
        <v>3074</v>
      </c>
    </row>
    <row r="94" s="1" customFormat="1" ht="16.5" customHeight="1">
      <c r="B94" s="47"/>
      <c r="C94" s="237" t="s">
        <v>232</v>
      </c>
      <c r="D94" s="237" t="s">
        <v>211</v>
      </c>
      <c r="E94" s="238" t="s">
        <v>3075</v>
      </c>
      <c r="F94" s="239" t="s">
        <v>3076</v>
      </c>
      <c r="G94" s="240" t="s">
        <v>3054</v>
      </c>
      <c r="H94" s="241">
        <v>1</v>
      </c>
      <c r="I94" s="242"/>
      <c r="J94" s="243">
        <f>ROUND(I94*H94,2)</f>
        <v>0</v>
      </c>
      <c r="K94" s="239" t="s">
        <v>21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3055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3055</v>
      </c>
      <c r="BM94" s="25" t="s">
        <v>3077</v>
      </c>
    </row>
    <row r="95" s="1" customFormat="1" ht="16.5" customHeight="1">
      <c r="B95" s="47"/>
      <c r="C95" s="237" t="s">
        <v>254</v>
      </c>
      <c r="D95" s="237" t="s">
        <v>211</v>
      </c>
      <c r="E95" s="238" t="s">
        <v>3078</v>
      </c>
      <c r="F95" s="239" t="s">
        <v>3079</v>
      </c>
      <c r="G95" s="240" t="s">
        <v>3054</v>
      </c>
      <c r="H95" s="241">
        <v>1</v>
      </c>
      <c r="I95" s="242"/>
      <c r="J95" s="243">
        <f>ROUND(I95*H95,2)</f>
        <v>0</v>
      </c>
      <c r="K95" s="239" t="s">
        <v>21</v>
      </c>
      <c r="L95" s="73"/>
      <c r="M95" s="244" t="s">
        <v>21</v>
      </c>
      <c r="N95" s="294" t="s">
        <v>43</v>
      </c>
      <c r="O95" s="295"/>
      <c r="P95" s="296">
        <f>O95*H95</f>
        <v>0</v>
      </c>
      <c r="Q95" s="296">
        <v>0</v>
      </c>
      <c r="R95" s="296">
        <f>Q95*H95</f>
        <v>0</v>
      </c>
      <c r="S95" s="296">
        <v>0</v>
      </c>
      <c r="T95" s="297">
        <f>S95*H95</f>
        <v>0</v>
      </c>
      <c r="AR95" s="25" t="s">
        <v>3055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3055</v>
      </c>
      <c r="BM95" s="25" t="s">
        <v>3080</v>
      </c>
    </row>
    <row r="96" s="1" customFormat="1" ht="6.96" customHeight="1">
      <c r="B96" s="68"/>
      <c r="C96" s="69"/>
      <c r="D96" s="69"/>
      <c r="E96" s="69"/>
      <c r="F96" s="69"/>
      <c r="G96" s="69"/>
      <c r="H96" s="69"/>
      <c r="I96" s="180"/>
      <c r="J96" s="69"/>
      <c r="K96" s="69"/>
      <c r="L96" s="73"/>
    </row>
  </sheetData>
  <sheetProtection sheet="1" autoFilter="0" formatColumns="0" formatRows="0" objects="1" scenarios="1" spinCount="100000" saltValue="CWM6NMIdAVsSgkEVsTRB5BXEKTQ9BrdBocju99dkikIHF9RZxU7iusTKqYiHEbaQTSW//h97MR4Z3lz1D/v70w==" hashValue="7fPf+agzF9nLUbAbeW2dcJXSaaT/2h+EZKSzK3eFOdszixgE7Se9LQnjAtCH7UGjocZV4Tm1lYagCl6nix6KDQ==" algorithmName="SHA-512" password="CC35"/>
  <autoFilter ref="C83:K9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15" customWidth="1"/>
    <col min="2" max="2" width="1.664063" style="315" customWidth="1"/>
    <col min="3" max="4" width="5" style="315" customWidth="1"/>
    <col min="5" max="5" width="11.67" style="315" customWidth="1"/>
    <col min="6" max="6" width="9.17" style="315" customWidth="1"/>
    <col min="7" max="7" width="5" style="315" customWidth="1"/>
    <col min="8" max="8" width="77.83" style="315" customWidth="1"/>
    <col min="9" max="10" width="20" style="315" customWidth="1"/>
    <col min="11" max="11" width="1.664063" style="315" customWidth="1"/>
  </cols>
  <sheetData>
    <row r="1" ht="37.5" customHeight="1"/>
    <row r="2" ht="7.5" customHeight="1">
      <c r="B2" s="316"/>
      <c r="C2" s="317"/>
      <c r="D2" s="317"/>
      <c r="E2" s="317"/>
      <c r="F2" s="317"/>
      <c r="G2" s="317"/>
      <c r="H2" s="317"/>
      <c r="I2" s="317"/>
      <c r="J2" s="317"/>
      <c r="K2" s="318"/>
    </row>
    <row r="3" s="16" customFormat="1" ht="45" customHeight="1">
      <c r="B3" s="319"/>
      <c r="C3" s="320" t="s">
        <v>3081</v>
      </c>
      <c r="D3" s="320"/>
      <c r="E3" s="320"/>
      <c r="F3" s="320"/>
      <c r="G3" s="320"/>
      <c r="H3" s="320"/>
      <c r="I3" s="320"/>
      <c r="J3" s="320"/>
      <c r="K3" s="321"/>
    </row>
    <row r="4" ht="25.5" customHeight="1">
      <c r="B4" s="322"/>
      <c r="C4" s="323" t="s">
        <v>3082</v>
      </c>
      <c r="D4" s="323"/>
      <c r="E4" s="323"/>
      <c r="F4" s="323"/>
      <c r="G4" s="323"/>
      <c r="H4" s="323"/>
      <c r="I4" s="323"/>
      <c r="J4" s="323"/>
      <c r="K4" s="324"/>
    </row>
    <row r="5" ht="5.25" customHeight="1">
      <c r="B5" s="322"/>
      <c r="C5" s="325"/>
      <c r="D5" s="325"/>
      <c r="E5" s="325"/>
      <c r="F5" s="325"/>
      <c r="G5" s="325"/>
      <c r="H5" s="325"/>
      <c r="I5" s="325"/>
      <c r="J5" s="325"/>
      <c r="K5" s="324"/>
    </row>
    <row r="6" ht="15" customHeight="1">
      <c r="B6" s="322"/>
      <c r="C6" s="326" t="s">
        <v>3083</v>
      </c>
      <c r="D6" s="326"/>
      <c r="E6" s="326"/>
      <c r="F6" s="326"/>
      <c r="G6" s="326"/>
      <c r="H6" s="326"/>
      <c r="I6" s="326"/>
      <c r="J6" s="326"/>
      <c r="K6" s="324"/>
    </row>
    <row r="7" ht="15" customHeight="1">
      <c r="B7" s="327"/>
      <c r="C7" s="326" t="s">
        <v>3084</v>
      </c>
      <c r="D7" s="326"/>
      <c r="E7" s="326"/>
      <c r="F7" s="326"/>
      <c r="G7" s="326"/>
      <c r="H7" s="326"/>
      <c r="I7" s="326"/>
      <c r="J7" s="326"/>
      <c r="K7" s="324"/>
    </row>
    <row r="8" ht="12.75" customHeight="1">
      <c r="B8" s="327"/>
      <c r="C8" s="326"/>
      <c r="D8" s="326"/>
      <c r="E8" s="326"/>
      <c r="F8" s="326"/>
      <c r="G8" s="326"/>
      <c r="H8" s="326"/>
      <c r="I8" s="326"/>
      <c r="J8" s="326"/>
      <c r="K8" s="324"/>
    </row>
    <row r="9" ht="15" customHeight="1">
      <c r="B9" s="327"/>
      <c r="C9" s="326" t="s">
        <v>3085</v>
      </c>
      <c r="D9" s="326"/>
      <c r="E9" s="326"/>
      <c r="F9" s="326"/>
      <c r="G9" s="326"/>
      <c r="H9" s="326"/>
      <c r="I9" s="326"/>
      <c r="J9" s="326"/>
      <c r="K9" s="324"/>
    </row>
    <row r="10" ht="15" customHeight="1">
      <c r="B10" s="327"/>
      <c r="C10" s="326"/>
      <c r="D10" s="326" t="s">
        <v>3086</v>
      </c>
      <c r="E10" s="326"/>
      <c r="F10" s="326"/>
      <c r="G10" s="326"/>
      <c r="H10" s="326"/>
      <c r="I10" s="326"/>
      <c r="J10" s="326"/>
      <c r="K10" s="324"/>
    </row>
    <row r="11" ht="15" customHeight="1">
      <c r="B11" s="327"/>
      <c r="C11" s="328"/>
      <c r="D11" s="326" t="s">
        <v>3087</v>
      </c>
      <c r="E11" s="326"/>
      <c r="F11" s="326"/>
      <c r="G11" s="326"/>
      <c r="H11" s="326"/>
      <c r="I11" s="326"/>
      <c r="J11" s="326"/>
      <c r="K11" s="324"/>
    </row>
    <row r="12" ht="12.75" customHeight="1">
      <c r="B12" s="327"/>
      <c r="C12" s="328"/>
      <c r="D12" s="328"/>
      <c r="E12" s="328"/>
      <c r="F12" s="328"/>
      <c r="G12" s="328"/>
      <c r="H12" s="328"/>
      <c r="I12" s="328"/>
      <c r="J12" s="328"/>
      <c r="K12" s="324"/>
    </row>
    <row r="13" ht="15" customHeight="1">
      <c r="B13" s="327"/>
      <c r="C13" s="328"/>
      <c r="D13" s="326" t="s">
        <v>3088</v>
      </c>
      <c r="E13" s="326"/>
      <c r="F13" s="326"/>
      <c r="G13" s="326"/>
      <c r="H13" s="326"/>
      <c r="I13" s="326"/>
      <c r="J13" s="326"/>
      <c r="K13" s="324"/>
    </row>
    <row r="14" ht="15" customHeight="1">
      <c r="B14" s="327"/>
      <c r="C14" s="328"/>
      <c r="D14" s="326" t="s">
        <v>3089</v>
      </c>
      <c r="E14" s="326"/>
      <c r="F14" s="326"/>
      <c r="G14" s="326"/>
      <c r="H14" s="326"/>
      <c r="I14" s="326"/>
      <c r="J14" s="326"/>
      <c r="K14" s="324"/>
    </row>
    <row r="15" ht="15" customHeight="1">
      <c r="B15" s="327"/>
      <c r="C15" s="328"/>
      <c r="D15" s="326" t="s">
        <v>3090</v>
      </c>
      <c r="E15" s="326"/>
      <c r="F15" s="326"/>
      <c r="G15" s="326"/>
      <c r="H15" s="326"/>
      <c r="I15" s="326"/>
      <c r="J15" s="326"/>
      <c r="K15" s="324"/>
    </row>
    <row r="16" ht="15" customHeight="1">
      <c r="B16" s="327"/>
      <c r="C16" s="328"/>
      <c r="D16" s="328"/>
      <c r="E16" s="329" t="s">
        <v>78</v>
      </c>
      <c r="F16" s="326" t="s">
        <v>3091</v>
      </c>
      <c r="G16" s="326"/>
      <c r="H16" s="326"/>
      <c r="I16" s="326"/>
      <c r="J16" s="326"/>
      <c r="K16" s="324"/>
    </row>
    <row r="17" ht="15" customHeight="1">
      <c r="B17" s="327"/>
      <c r="C17" s="328"/>
      <c r="D17" s="328"/>
      <c r="E17" s="329" t="s">
        <v>3092</v>
      </c>
      <c r="F17" s="326" t="s">
        <v>3093</v>
      </c>
      <c r="G17" s="326"/>
      <c r="H17" s="326"/>
      <c r="I17" s="326"/>
      <c r="J17" s="326"/>
      <c r="K17" s="324"/>
    </row>
    <row r="18" ht="15" customHeight="1">
      <c r="B18" s="327"/>
      <c r="C18" s="328"/>
      <c r="D18" s="328"/>
      <c r="E18" s="329" t="s">
        <v>3094</v>
      </c>
      <c r="F18" s="326" t="s">
        <v>3095</v>
      </c>
      <c r="G18" s="326"/>
      <c r="H18" s="326"/>
      <c r="I18" s="326"/>
      <c r="J18" s="326"/>
      <c r="K18" s="324"/>
    </row>
    <row r="19" ht="15" customHeight="1">
      <c r="B19" s="327"/>
      <c r="C19" s="328"/>
      <c r="D19" s="328"/>
      <c r="E19" s="329" t="s">
        <v>142</v>
      </c>
      <c r="F19" s="326" t="s">
        <v>143</v>
      </c>
      <c r="G19" s="326"/>
      <c r="H19" s="326"/>
      <c r="I19" s="326"/>
      <c r="J19" s="326"/>
      <c r="K19" s="324"/>
    </row>
    <row r="20" ht="15" customHeight="1">
      <c r="B20" s="327"/>
      <c r="C20" s="328"/>
      <c r="D20" s="328"/>
      <c r="E20" s="329" t="s">
        <v>3096</v>
      </c>
      <c r="F20" s="326" t="s">
        <v>3097</v>
      </c>
      <c r="G20" s="326"/>
      <c r="H20" s="326"/>
      <c r="I20" s="326"/>
      <c r="J20" s="326"/>
      <c r="K20" s="324"/>
    </row>
    <row r="21" ht="15" customHeight="1">
      <c r="B21" s="327"/>
      <c r="C21" s="328"/>
      <c r="D21" s="328"/>
      <c r="E21" s="329" t="s">
        <v>85</v>
      </c>
      <c r="F21" s="326" t="s">
        <v>3098</v>
      </c>
      <c r="G21" s="326"/>
      <c r="H21" s="326"/>
      <c r="I21" s="326"/>
      <c r="J21" s="326"/>
      <c r="K21" s="324"/>
    </row>
    <row r="22" ht="12.75" customHeight="1">
      <c r="B22" s="327"/>
      <c r="C22" s="328"/>
      <c r="D22" s="328"/>
      <c r="E22" s="328"/>
      <c r="F22" s="328"/>
      <c r="G22" s="328"/>
      <c r="H22" s="328"/>
      <c r="I22" s="328"/>
      <c r="J22" s="328"/>
      <c r="K22" s="324"/>
    </row>
    <row r="23" ht="15" customHeight="1">
      <c r="B23" s="327"/>
      <c r="C23" s="326" t="s">
        <v>3099</v>
      </c>
      <c r="D23" s="326"/>
      <c r="E23" s="326"/>
      <c r="F23" s="326"/>
      <c r="G23" s="326"/>
      <c r="H23" s="326"/>
      <c r="I23" s="326"/>
      <c r="J23" s="326"/>
      <c r="K23" s="324"/>
    </row>
    <row r="24" ht="15" customHeight="1">
      <c r="B24" s="327"/>
      <c r="C24" s="326" t="s">
        <v>3100</v>
      </c>
      <c r="D24" s="326"/>
      <c r="E24" s="326"/>
      <c r="F24" s="326"/>
      <c r="G24" s="326"/>
      <c r="H24" s="326"/>
      <c r="I24" s="326"/>
      <c r="J24" s="326"/>
      <c r="K24" s="324"/>
    </row>
    <row r="25" ht="15" customHeight="1">
      <c r="B25" s="327"/>
      <c r="C25" s="326"/>
      <c r="D25" s="326" t="s">
        <v>3101</v>
      </c>
      <c r="E25" s="326"/>
      <c r="F25" s="326"/>
      <c r="G25" s="326"/>
      <c r="H25" s="326"/>
      <c r="I25" s="326"/>
      <c r="J25" s="326"/>
      <c r="K25" s="324"/>
    </row>
    <row r="26" ht="15" customHeight="1">
      <c r="B26" s="327"/>
      <c r="C26" s="328"/>
      <c r="D26" s="326" t="s">
        <v>3102</v>
      </c>
      <c r="E26" s="326"/>
      <c r="F26" s="326"/>
      <c r="G26" s="326"/>
      <c r="H26" s="326"/>
      <c r="I26" s="326"/>
      <c r="J26" s="326"/>
      <c r="K26" s="324"/>
    </row>
    <row r="27" ht="12.75" customHeight="1">
      <c r="B27" s="327"/>
      <c r="C27" s="328"/>
      <c r="D27" s="328"/>
      <c r="E27" s="328"/>
      <c r="F27" s="328"/>
      <c r="G27" s="328"/>
      <c r="H27" s="328"/>
      <c r="I27" s="328"/>
      <c r="J27" s="328"/>
      <c r="K27" s="324"/>
    </row>
    <row r="28" ht="15" customHeight="1">
      <c r="B28" s="327"/>
      <c r="C28" s="328"/>
      <c r="D28" s="326" t="s">
        <v>3103</v>
      </c>
      <c r="E28" s="326"/>
      <c r="F28" s="326"/>
      <c r="G28" s="326"/>
      <c r="H28" s="326"/>
      <c r="I28" s="326"/>
      <c r="J28" s="326"/>
      <c r="K28" s="324"/>
    </row>
    <row r="29" ht="15" customHeight="1">
      <c r="B29" s="327"/>
      <c r="C29" s="328"/>
      <c r="D29" s="326" t="s">
        <v>3104</v>
      </c>
      <c r="E29" s="326"/>
      <c r="F29" s="326"/>
      <c r="G29" s="326"/>
      <c r="H29" s="326"/>
      <c r="I29" s="326"/>
      <c r="J29" s="326"/>
      <c r="K29" s="324"/>
    </row>
    <row r="30" ht="12.75" customHeight="1">
      <c r="B30" s="327"/>
      <c r="C30" s="328"/>
      <c r="D30" s="328"/>
      <c r="E30" s="328"/>
      <c r="F30" s="328"/>
      <c r="G30" s="328"/>
      <c r="H30" s="328"/>
      <c r="I30" s="328"/>
      <c r="J30" s="328"/>
      <c r="K30" s="324"/>
    </row>
    <row r="31" ht="15" customHeight="1">
      <c r="B31" s="327"/>
      <c r="C31" s="328"/>
      <c r="D31" s="326" t="s">
        <v>3105</v>
      </c>
      <c r="E31" s="326"/>
      <c r="F31" s="326"/>
      <c r="G31" s="326"/>
      <c r="H31" s="326"/>
      <c r="I31" s="326"/>
      <c r="J31" s="326"/>
      <c r="K31" s="324"/>
    </row>
    <row r="32" ht="15" customHeight="1">
      <c r="B32" s="327"/>
      <c r="C32" s="328"/>
      <c r="D32" s="326" t="s">
        <v>3106</v>
      </c>
      <c r="E32" s="326"/>
      <c r="F32" s="326"/>
      <c r="G32" s="326"/>
      <c r="H32" s="326"/>
      <c r="I32" s="326"/>
      <c r="J32" s="326"/>
      <c r="K32" s="324"/>
    </row>
    <row r="33" ht="15" customHeight="1">
      <c r="B33" s="327"/>
      <c r="C33" s="328"/>
      <c r="D33" s="326" t="s">
        <v>3107</v>
      </c>
      <c r="E33" s="326"/>
      <c r="F33" s="326"/>
      <c r="G33" s="326"/>
      <c r="H33" s="326"/>
      <c r="I33" s="326"/>
      <c r="J33" s="326"/>
      <c r="K33" s="324"/>
    </row>
    <row r="34" ht="15" customHeight="1">
      <c r="B34" s="327"/>
      <c r="C34" s="328"/>
      <c r="D34" s="326"/>
      <c r="E34" s="330" t="s">
        <v>194</v>
      </c>
      <c r="F34" s="326"/>
      <c r="G34" s="326" t="s">
        <v>3108</v>
      </c>
      <c r="H34" s="326"/>
      <c r="I34" s="326"/>
      <c r="J34" s="326"/>
      <c r="K34" s="324"/>
    </row>
    <row r="35" ht="30.75" customHeight="1">
      <c r="B35" s="327"/>
      <c r="C35" s="328"/>
      <c r="D35" s="326"/>
      <c r="E35" s="330" t="s">
        <v>3109</v>
      </c>
      <c r="F35" s="326"/>
      <c r="G35" s="326" t="s">
        <v>3110</v>
      </c>
      <c r="H35" s="326"/>
      <c r="I35" s="326"/>
      <c r="J35" s="326"/>
      <c r="K35" s="324"/>
    </row>
    <row r="36" ht="15" customHeight="1">
      <c r="B36" s="327"/>
      <c r="C36" s="328"/>
      <c r="D36" s="326"/>
      <c r="E36" s="330" t="s">
        <v>53</v>
      </c>
      <c r="F36" s="326"/>
      <c r="G36" s="326" t="s">
        <v>3111</v>
      </c>
      <c r="H36" s="326"/>
      <c r="I36" s="326"/>
      <c r="J36" s="326"/>
      <c r="K36" s="324"/>
    </row>
    <row r="37" ht="15" customHeight="1">
      <c r="B37" s="327"/>
      <c r="C37" s="328"/>
      <c r="D37" s="326"/>
      <c r="E37" s="330" t="s">
        <v>195</v>
      </c>
      <c r="F37" s="326"/>
      <c r="G37" s="326" t="s">
        <v>3112</v>
      </c>
      <c r="H37" s="326"/>
      <c r="I37" s="326"/>
      <c r="J37" s="326"/>
      <c r="K37" s="324"/>
    </row>
    <row r="38" ht="15" customHeight="1">
      <c r="B38" s="327"/>
      <c r="C38" s="328"/>
      <c r="D38" s="326"/>
      <c r="E38" s="330" t="s">
        <v>196</v>
      </c>
      <c r="F38" s="326"/>
      <c r="G38" s="326" t="s">
        <v>3113</v>
      </c>
      <c r="H38" s="326"/>
      <c r="I38" s="326"/>
      <c r="J38" s="326"/>
      <c r="K38" s="324"/>
    </row>
    <row r="39" ht="15" customHeight="1">
      <c r="B39" s="327"/>
      <c r="C39" s="328"/>
      <c r="D39" s="326"/>
      <c r="E39" s="330" t="s">
        <v>197</v>
      </c>
      <c r="F39" s="326"/>
      <c r="G39" s="326" t="s">
        <v>3114</v>
      </c>
      <c r="H39" s="326"/>
      <c r="I39" s="326"/>
      <c r="J39" s="326"/>
      <c r="K39" s="324"/>
    </row>
    <row r="40" ht="15" customHeight="1">
      <c r="B40" s="327"/>
      <c r="C40" s="328"/>
      <c r="D40" s="326"/>
      <c r="E40" s="330" t="s">
        <v>3115</v>
      </c>
      <c r="F40" s="326"/>
      <c r="G40" s="326" t="s">
        <v>3116</v>
      </c>
      <c r="H40" s="326"/>
      <c r="I40" s="326"/>
      <c r="J40" s="326"/>
      <c r="K40" s="324"/>
    </row>
    <row r="41" ht="15" customHeight="1">
      <c r="B41" s="327"/>
      <c r="C41" s="328"/>
      <c r="D41" s="326"/>
      <c r="E41" s="330"/>
      <c r="F41" s="326"/>
      <c r="G41" s="326" t="s">
        <v>3117</v>
      </c>
      <c r="H41" s="326"/>
      <c r="I41" s="326"/>
      <c r="J41" s="326"/>
      <c r="K41" s="324"/>
    </row>
    <row r="42" ht="15" customHeight="1">
      <c r="B42" s="327"/>
      <c r="C42" s="328"/>
      <c r="D42" s="326"/>
      <c r="E42" s="330" t="s">
        <v>3118</v>
      </c>
      <c r="F42" s="326"/>
      <c r="G42" s="326" t="s">
        <v>3119</v>
      </c>
      <c r="H42" s="326"/>
      <c r="I42" s="326"/>
      <c r="J42" s="326"/>
      <c r="K42" s="324"/>
    </row>
    <row r="43" ht="15" customHeight="1">
      <c r="B43" s="327"/>
      <c r="C43" s="328"/>
      <c r="D43" s="326"/>
      <c r="E43" s="330" t="s">
        <v>199</v>
      </c>
      <c r="F43" s="326"/>
      <c r="G43" s="326" t="s">
        <v>3120</v>
      </c>
      <c r="H43" s="326"/>
      <c r="I43" s="326"/>
      <c r="J43" s="326"/>
      <c r="K43" s="324"/>
    </row>
    <row r="44" ht="12.75" customHeight="1">
      <c r="B44" s="327"/>
      <c r="C44" s="328"/>
      <c r="D44" s="326"/>
      <c r="E44" s="326"/>
      <c r="F44" s="326"/>
      <c r="G44" s="326"/>
      <c r="H44" s="326"/>
      <c r="I44" s="326"/>
      <c r="J44" s="326"/>
      <c r="K44" s="324"/>
    </row>
    <row r="45" ht="15" customHeight="1">
      <c r="B45" s="327"/>
      <c r="C45" s="328"/>
      <c r="D45" s="326" t="s">
        <v>3121</v>
      </c>
      <c r="E45" s="326"/>
      <c r="F45" s="326"/>
      <c r="G45" s="326"/>
      <c r="H45" s="326"/>
      <c r="I45" s="326"/>
      <c r="J45" s="326"/>
      <c r="K45" s="324"/>
    </row>
    <row r="46" ht="15" customHeight="1">
      <c r="B46" s="327"/>
      <c r="C46" s="328"/>
      <c r="D46" s="328"/>
      <c r="E46" s="326" t="s">
        <v>3122</v>
      </c>
      <c r="F46" s="326"/>
      <c r="G46" s="326"/>
      <c r="H46" s="326"/>
      <c r="I46" s="326"/>
      <c r="J46" s="326"/>
      <c r="K46" s="324"/>
    </row>
    <row r="47" ht="15" customHeight="1">
      <c r="B47" s="327"/>
      <c r="C47" s="328"/>
      <c r="D47" s="328"/>
      <c r="E47" s="326" t="s">
        <v>3123</v>
      </c>
      <c r="F47" s="326"/>
      <c r="G47" s="326"/>
      <c r="H47" s="326"/>
      <c r="I47" s="326"/>
      <c r="J47" s="326"/>
      <c r="K47" s="324"/>
    </row>
    <row r="48" ht="15" customHeight="1">
      <c r="B48" s="327"/>
      <c r="C48" s="328"/>
      <c r="D48" s="328"/>
      <c r="E48" s="326" t="s">
        <v>3124</v>
      </c>
      <c r="F48" s="326"/>
      <c r="G48" s="326"/>
      <c r="H48" s="326"/>
      <c r="I48" s="326"/>
      <c r="J48" s="326"/>
      <c r="K48" s="324"/>
    </row>
    <row r="49" ht="15" customHeight="1">
      <c r="B49" s="327"/>
      <c r="C49" s="328"/>
      <c r="D49" s="326" t="s">
        <v>3125</v>
      </c>
      <c r="E49" s="326"/>
      <c r="F49" s="326"/>
      <c r="G49" s="326"/>
      <c r="H49" s="326"/>
      <c r="I49" s="326"/>
      <c r="J49" s="326"/>
      <c r="K49" s="324"/>
    </row>
    <row r="50" ht="25.5" customHeight="1">
      <c r="B50" s="322"/>
      <c r="C50" s="323" t="s">
        <v>3126</v>
      </c>
      <c r="D50" s="323"/>
      <c r="E50" s="323"/>
      <c r="F50" s="323"/>
      <c r="G50" s="323"/>
      <c r="H50" s="323"/>
      <c r="I50" s="323"/>
      <c r="J50" s="323"/>
      <c r="K50" s="324"/>
    </row>
    <row r="51" ht="5.25" customHeight="1">
      <c r="B51" s="322"/>
      <c r="C51" s="325"/>
      <c r="D51" s="325"/>
      <c r="E51" s="325"/>
      <c r="F51" s="325"/>
      <c r="G51" s="325"/>
      <c r="H51" s="325"/>
      <c r="I51" s="325"/>
      <c r="J51" s="325"/>
      <c r="K51" s="324"/>
    </row>
    <row r="52" ht="15" customHeight="1">
      <c r="B52" s="322"/>
      <c r="C52" s="326" t="s">
        <v>3127</v>
      </c>
      <c r="D52" s="326"/>
      <c r="E52" s="326"/>
      <c r="F52" s="326"/>
      <c r="G52" s="326"/>
      <c r="H52" s="326"/>
      <c r="I52" s="326"/>
      <c r="J52" s="326"/>
      <c r="K52" s="324"/>
    </row>
    <row r="53" ht="15" customHeight="1">
      <c r="B53" s="322"/>
      <c r="C53" s="326" t="s">
        <v>3128</v>
      </c>
      <c r="D53" s="326"/>
      <c r="E53" s="326"/>
      <c r="F53" s="326"/>
      <c r="G53" s="326"/>
      <c r="H53" s="326"/>
      <c r="I53" s="326"/>
      <c r="J53" s="326"/>
      <c r="K53" s="324"/>
    </row>
    <row r="54" ht="12.75" customHeight="1">
      <c r="B54" s="322"/>
      <c r="C54" s="326"/>
      <c r="D54" s="326"/>
      <c r="E54" s="326"/>
      <c r="F54" s="326"/>
      <c r="G54" s="326"/>
      <c r="H54" s="326"/>
      <c r="I54" s="326"/>
      <c r="J54" s="326"/>
      <c r="K54" s="324"/>
    </row>
    <row r="55" ht="15" customHeight="1">
      <c r="B55" s="322"/>
      <c r="C55" s="326" t="s">
        <v>3129</v>
      </c>
      <c r="D55" s="326"/>
      <c r="E55" s="326"/>
      <c r="F55" s="326"/>
      <c r="G55" s="326"/>
      <c r="H55" s="326"/>
      <c r="I55" s="326"/>
      <c r="J55" s="326"/>
      <c r="K55" s="324"/>
    </row>
    <row r="56" ht="15" customHeight="1">
      <c r="B56" s="322"/>
      <c r="C56" s="328"/>
      <c r="D56" s="326" t="s">
        <v>3130</v>
      </c>
      <c r="E56" s="326"/>
      <c r="F56" s="326"/>
      <c r="G56" s="326"/>
      <c r="H56" s="326"/>
      <c r="I56" s="326"/>
      <c r="J56" s="326"/>
      <c r="K56" s="324"/>
    </row>
    <row r="57" ht="15" customHeight="1">
      <c r="B57" s="322"/>
      <c r="C57" s="328"/>
      <c r="D57" s="326" t="s">
        <v>3131</v>
      </c>
      <c r="E57" s="326"/>
      <c r="F57" s="326"/>
      <c r="G57" s="326"/>
      <c r="H57" s="326"/>
      <c r="I57" s="326"/>
      <c r="J57" s="326"/>
      <c r="K57" s="324"/>
    </row>
    <row r="58" ht="15" customHeight="1">
      <c r="B58" s="322"/>
      <c r="C58" s="328"/>
      <c r="D58" s="326" t="s">
        <v>3132</v>
      </c>
      <c r="E58" s="326"/>
      <c r="F58" s="326"/>
      <c r="G58" s="326"/>
      <c r="H58" s="326"/>
      <c r="I58" s="326"/>
      <c r="J58" s="326"/>
      <c r="K58" s="324"/>
    </row>
    <row r="59" ht="15" customHeight="1">
      <c r="B59" s="322"/>
      <c r="C59" s="328"/>
      <c r="D59" s="326" t="s">
        <v>3133</v>
      </c>
      <c r="E59" s="326"/>
      <c r="F59" s="326"/>
      <c r="G59" s="326"/>
      <c r="H59" s="326"/>
      <c r="I59" s="326"/>
      <c r="J59" s="326"/>
      <c r="K59" s="324"/>
    </row>
    <row r="60" ht="15" customHeight="1">
      <c r="B60" s="322"/>
      <c r="C60" s="328"/>
      <c r="D60" s="331" t="s">
        <v>3134</v>
      </c>
      <c r="E60" s="331"/>
      <c r="F60" s="331"/>
      <c r="G60" s="331"/>
      <c r="H60" s="331"/>
      <c r="I60" s="331"/>
      <c r="J60" s="331"/>
      <c r="K60" s="324"/>
    </row>
    <row r="61" ht="15" customHeight="1">
      <c r="B61" s="322"/>
      <c r="C61" s="328"/>
      <c r="D61" s="326" t="s">
        <v>3135</v>
      </c>
      <c r="E61" s="326"/>
      <c r="F61" s="326"/>
      <c r="G61" s="326"/>
      <c r="H61" s="326"/>
      <c r="I61" s="326"/>
      <c r="J61" s="326"/>
      <c r="K61" s="324"/>
    </row>
    <row r="62" ht="12.75" customHeight="1">
      <c r="B62" s="322"/>
      <c r="C62" s="328"/>
      <c r="D62" s="328"/>
      <c r="E62" s="332"/>
      <c r="F62" s="328"/>
      <c r="G62" s="328"/>
      <c r="H62" s="328"/>
      <c r="I62" s="328"/>
      <c r="J62" s="328"/>
      <c r="K62" s="324"/>
    </row>
    <row r="63" ht="15" customHeight="1">
      <c r="B63" s="322"/>
      <c r="C63" s="328"/>
      <c r="D63" s="326" t="s">
        <v>3136</v>
      </c>
      <c r="E63" s="326"/>
      <c r="F63" s="326"/>
      <c r="G63" s="326"/>
      <c r="H63" s="326"/>
      <c r="I63" s="326"/>
      <c r="J63" s="326"/>
      <c r="K63" s="324"/>
    </row>
    <row r="64" ht="15" customHeight="1">
      <c r="B64" s="322"/>
      <c r="C64" s="328"/>
      <c r="D64" s="331" t="s">
        <v>3137</v>
      </c>
      <c r="E64" s="331"/>
      <c r="F64" s="331"/>
      <c r="G64" s="331"/>
      <c r="H64" s="331"/>
      <c r="I64" s="331"/>
      <c r="J64" s="331"/>
      <c r="K64" s="324"/>
    </row>
    <row r="65" ht="15" customHeight="1">
      <c r="B65" s="322"/>
      <c r="C65" s="328"/>
      <c r="D65" s="326" t="s">
        <v>3138</v>
      </c>
      <c r="E65" s="326"/>
      <c r="F65" s="326"/>
      <c r="G65" s="326"/>
      <c r="H65" s="326"/>
      <c r="I65" s="326"/>
      <c r="J65" s="326"/>
      <c r="K65" s="324"/>
    </row>
    <row r="66" ht="15" customHeight="1">
      <c r="B66" s="322"/>
      <c r="C66" s="328"/>
      <c r="D66" s="326" t="s">
        <v>3139</v>
      </c>
      <c r="E66" s="326"/>
      <c r="F66" s="326"/>
      <c r="G66" s="326"/>
      <c r="H66" s="326"/>
      <c r="I66" s="326"/>
      <c r="J66" s="326"/>
      <c r="K66" s="324"/>
    </row>
    <row r="67" ht="15" customHeight="1">
      <c r="B67" s="322"/>
      <c r="C67" s="328"/>
      <c r="D67" s="326" t="s">
        <v>3140</v>
      </c>
      <c r="E67" s="326"/>
      <c r="F67" s="326"/>
      <c r="G67" s="326"/>
      <c r="H67" s="326"/>
      <c r="I67" s="326"/>
      <c r="J67" s="326"/>
      <c r="K67" s="324"/>
    </row>
    <row r="68" ht="15" customHeight="1">
      <c r="B68" s="322"/>
      <c r="C68" s="328"/>
      <c r="D68" s="326" t="s">
        <v>3141</v>
      </c>
      <c r="E68" s="326"/>
      <c r="F68" s="326"/>
      <c r="G68" s="326"/>
      <c r="H68" s="326"/>
      <c r="I68" s="326"/>
      <c r="J68" s="326"/>
      <c r="K68" s="324"/>
    </row>
    <row r="69" ht="12.75" customHeight="1">
      <c r="B69" s="333"/>
      <c r="C69" s="334"/>
      <c r="D69" s="334"/>
      <c r="E69" s="334"/>
      <c r="F69" s="334"/>
      <c r="G69" s="334"/>
      <c r="H69" s="334"/>
      <c r="I69" s="334"/>
      <c r="J69" s="334"/>
      <c r="K69" s="335"/>
    </row>
    <row r="70" ht="18.75" customHeight="1">
      <c r="B70" s="336"/>
      <c r="C70" s="336"/>
      <c r="D70" s="336"/>
      <c r="E70" s="336"/>
      <c r="F70" s="336"/>
      <c r="G70" s="336"/>
      <c r="H70" s="336"/>
      <c r="I70" s="336"/>
      <c r="J70" s="336"/>
      <c r="K70" s="337"/>
    </row>
    <row r="71" ht="18.75" customHeight="1">
      <c r="B71" s="337"/>
      <c r="C71" s="337"/>
      <c r="D71" s="337"/>
      <c r="E71" s="337"/>
      <c r="F71" s="337"/>
      <c r="G71" s="337"/>
      <c r="H71" s="337"/>
      <c r="I71" s="337"/>
      <c r="J71" s="337"/>
      <c r="K71" s="337"/>
    </row>
    <row r="72" ht="7.5" customHeight="1">
      <c r="B72" s="338"/>
      <c r="C72" s="339"/>
      <c r="D72" s="339"/>
      <c r="E72" s="339"/>
      <c r="F72" s="339"/>
      <c r="G72" s="339"/>
      <c r="H72" s="339"/>
      <c r="I72" s="339"/>
      <c r="J72" s="339"/>
      <c r="K72" s="340"/>
    </row>
    <row r="73" ht="45" customHeight="1">
      <c r="B73" s="341"/>
      <c r="C73" s="342" t="s">
        <v>150</v>
      </c>
      <c r="D73" s="342"/>
      <c r="E73" s="342"/>
      <c r="F73" s="342"/>
      <c r="G73" s="342"/>
      <c r="H73" s="342"/>
      <c r="I73" s="342"/>
      <c r="J73" s="342"/>
      <c r="K73" s="343"/>
    </row>
    <row r="74" ht="17.25" customHeight="1">
      <c r="B74" s="341"/>
      <c r="C74" s="344" t="s">
        <v>3142</v>
      </c>
      <c r="D74" s="344"/>
      <c r="E74" s="344"/>
      <c r="F74" s="344" t="s">
        <v>3143</v>
      </c>
      <c r="G74" s="345"/>
      <c r="H74" s="344" t="s">
        <v>195</v>
      </c>
      <c r="I74" s="344" t="s">
        <v>57</v>
      </c>
      <c r="J74" s="344" t="s">
        <v>3144</v>
      </c>
      <c r="K74" s="343"/>
    </row>
    <row r="75" ht="17.25" customHeight="1">
      <c r="B75" s="341"/>
      <c r="C75" s="346" t="s">
        <v>3145</v>
      </c>
      <c r="D75" s="346"/>
      <c r="E75" s="346"/>
      <c r="F75" s="347" t="s">
        <v>3146</v>
      </c>
      <c r="G75" s="348"/>
      <c r="H75" s="346"/>
      <c r="I75" s="346"/>
      <c r="J75" s="346" t="s">
        <v>3147</v>
      </c>
      <c r="K75" s="343"/>
    </row>
    <row r="76" ht="5.25" customHeight="1">
      <c r="B76" s="341"/>
      <c r="C76" s="349"/>
      <c r="D76" s="349"/>
      <c r="E76" s="349"/>
      <c r="F76" s="349"/>
      <c r="G76" s="350"/>
      <c r="H76" s="349"/>
      <c r="I76" s="349"/>
      <c r="J76" s="349"/>
      <c r="K76" s="343"/>
    </row>
    <row r="77" ht="15" customHeight="1">
      <c r="B77" s="341"/>
      <c r="C77" s="330" t="s">
        <v>53</v>
      </c>
      <c r="D77" s="349"/>
      <c r="E77" s="349"/>
      <c r="F77" s="351" t="s">
        <v>76</v>
      </c>
      <c r="G77" s="350"/>
      <c r="H77" s="330" t="s">
        <v>3148</v>
      </c>
      <c r="I77" s="330" t="s">
        <v>3149</v>
      </c>
      <c r="J77" s="330">
        <v>20</v>
      </c>
      <c r="K77" s="343"/>
    </row>
    <row r="78" ht="15" customHeight="1">
      <c r="B78" s="341"/>
      <c r="C78" s="330" t="s">
        <v>3150</v>
      </c>
      <c r="D78" s="330"/>
      <c r="E78" s="330"/>
      <c r="F78" s="351" t="s">
        <v>76</v>
      </c>
      <c r="G78" s="350"/>
      <c r="H78" s="330" t="s">
        <v>3151</v>
      </c>
      <c r="I78" s="330" t="s">
        <v>3149</v>
      </c>
      <c r="J78" s="330">
        <v>120</v>
      </c>
      <c r="K78" s="343"/>
    </row>
    <row r="79" ht="15" customHeight="1">
      <c r="B79" s="352"/>
      <c r="C79" s="330" t="s">
        <v>3152</v>
      </c>
      <c r="D79" s="330"/>
      <c r="E79" s="330"/>
      <c r="F79" s="351" t="s">
        <v>3153</v>
      </c>
      <c r="G79" s="350"/>
      <c r="H79" s="330" t="s">
        <v>3154</v>
      </c>
      <c r="I79" s="330" t="s">
        <v>3149</v>
      </c>
      <c r="J79" s="330">
        <v>50</v>
      </c>
      <c r="K79" s="343"/>
    </row>
    <row r="80" ht="15" customHeight="1">
      <c r="B80" s="352"/>
      <c r="C80" s="330" t="s">
        <v>3155</v>
      </c>
      <c r="D80" s="330"/>
      <c r="E80" s="330"/>
      <c r="F80" s="351" t="s">
        <v>76</v>
      </c>
      <c r="G80" s="350"/>
      <c r="H80" s="330" t="s">
        <v>3156</v>
      </c>
      <c r="I80" s="330" t="s">
        <v>3157</v>
      </c>
      <c r="J80" s="330"/>
      <c r="K80" s="343"/>
    </row>
    <row r="81" ht="15" customHeight="1">
      <c r="B81" s="352"/>
      <c r="C81" s="353" t="s">
        <v>3158</v>
      </c>
      <c r="D81" s="353"/>
      <c r="E81" s="353"/>
      <c r="F81" s="354" t="s">
        <v>3153</v>
      </c>
      <c r="G81" s="353"/>
      <c r="H81" s="353" t="s">
        <v>3159</v>
      </c>
      <c r="I81" s="353" t="s">
        <v>3149</v>
      </c>
      <c r="J81" s="353">
        <v>15</v>
      </c>
      <c r="K81" s="343"/>
    </row>
    <row r="82" ht="15" customHeight="1">
      <c r="B82" s="352"/>
      <c r="C82" s="353" t="s">
        <v>3160</v>
      </c>
      <c r="D82" s="353"/>
      <c r="E82" s="353"/>
      <c r="F82" s="354" t="s">
        <v>3153</v>
      </c>
      <c r="G82" s="353"/>
      <c r="H82" s="353" t="s">
        <v>3161</v>
      </c>
      <c r="I82" s="353" t="s">
        <v>3149</v>
      </c>
      <c r="J82" s="353">
        <v>15</v>
      </c>
      <c r="K82" s="343"/>
    </row>
    <row r="83" ht="15" customHeight="1">
      <c r="B83" s="352"/>
      <c r="C83" s="353" t="s">
        <v>3162</v>
      </c>
      <c r="D83" s="353"/>
      <c r="E83" s="353"/>
      <c r="F83" s="354" t="s">
        <v>3153</v>
      </c>
      <c r="G83" s="353"/>
      <c r="H83" s="353" t="s">
        <v>3163</v>
      </c>
      <c r="I83" s="353" t="s">
        <v>3149</v>
      </c>
      <c r="J83" s="353">
        <v>20</v>
      </c>
      <c r="K83" s="343"/>
    </row>
    <row r="84" ht="15" customHeight="1">
      <c r="B84" s="352"/>
      <c r="C84" s="353" t="s">
        <v>3164</v>
      </c>
      <c r="D84" s="353"/>
      <c r="E84" s="353"/>
      <c r="F84" s="354" t="s">
        <v>3153</v>
      </c>
      <c r="G84" s="353"/>
      <c r="H84" s="353" t="s">
        <v>3165</v>
      </c>
      <c r="I84" s="353" t="s">
        <v>3149</v>
      </c>
      <c r="J84" s="353">
        <v>20</v>
      </c>
      <c r="K84" s="343"/>
    </row>
    <row r="85" ht="15" customHeight="1">
      <c r="B85" s="352"/>
      <c r="C85" s="330" t="s">
        <v>3166</v>
      </c>
      <c r="D85" s="330"/>
      <c r="E85" s="330"/>
      <c r="F85" s="351" t="s">
        <v>3153</v>
      </c>
      <c r="G85" s="350"/>
      <c r="H85" s="330" t="s">
        <v>3167</v>
      </c>
      <c r="I85" s="330" t="s">
        <v>3149</v>
      </c>
      <c r="J85" s="330">
        <v>50</v>
      </c>
      <c r="K85" s="343"/>
    </row>
    <row r="86" ht="15" customHeight="1">
      <c r="B86" s="352"/>
      <c r="C86" s="330" t="s">
        <v>3168</v>
      </c>
      <c r="D86" s="330"/>
      <c r="E86" s="330"/>
      <c r="F86" s="351" t="s">
        <v>3153</v>
      </c>
      <c r="G86" s="350"/>
      <c r="H86" s="330" t="s">
        <v>3169</v>
      </c>
      <c r="I86" s="330" t="s">
        <v>3149</v>
      </c>
      <c r="J86" s="330">
        <v>20</v>
      </c>
      <c r="K86" s="343"/>
    </row>
    <row r="87" ht="15" customHeight="1">
      <c r="B87" s="352"/>
      <c r="C87" s="330" t="s">
        <v>3170</v>
      </c>
      <c r="D87" s="330"/>
      <c r="E87" s="330"/>
      <c r="F87" s="351" t="s">
        <v>3153</v>
      </c>
      <c r="G87" s="350"/>
      <c r="H87" s="330" t="s">
        <v>3171</v>
      </c>
      <c r="I87" s="330" t="s">
        <v>3149</v>
      </c>
      <c r="J87" s="330">
        <v>20</v>
      </c>
      <c r="K87" s="343"/>
    </row>
    <row r="88" ht="15" customHeight="1">
      <c r="B88" s="352"/>
      <c r="C88" s="330" t="s">
        <v>3172</v>
      </c>
      <c r="D88" s="330"/>
      <c r="E88" s="330"/>
      <c r="F88" s="351" t="s">
        <v>3153</v>
      </c>
      <c r="G88" s="350"/>
      <c r="H88" s="330" t="s">
        <v>3173</v>
      </c>
      <c r="I88" s="330" t="s">
        <v>3149</v>
      </c>
      <c r="J88" s="330">
        <v>50</v>
      </c>
      <c r="K88" s="343"/>
    </row>
    <row r="89" ht="15" customHeight="1">
      <c r="B89" s="352"/>
      <c r="C89" s="330" t="s">
        <v>3174</v>
      </c>
      <c r="D89" s="330"/>
      <c r="E89" s="330"/>
      <c r="F89" s="351" t="s">
        <v>3153</v>
      </c>
      <c r="G89" s="350"/>
      <c r="H89" s="330" t="s">
        <v>3174</v>
      </c>
      <c r="I89" s="330" t="s">
        <v>3149</v>
      </c>
      <c r="J89" s="330">
        <v>50</v>
      </c>
      <c r="K89" s="343"/>
    </row>
    <row r="90" ht="15" customHeight="1">
      <c r="B90" s="352"/>
      <c r="C90" s="330" t="s">
        <v>200</v>
      </c>
      <c r="D90" s="330"/>
      <c r="E90" s="330"/>
      <c r="F90" s="351" t="s">
        <v>3153</v>
      </c>
      <c r="G90" s="350"/>
      <c r="H90" s="330" t="s">
        <v>3175</v>
      </c>
      <c r="I90" s="330" t="s">
        <v>3149</v>
      </c>
      <c r="J90" s="330">
        <v>255</v>
      </c>
      <c r="K90" s="343"/>
    </row>
    <row r="91" ht="15" customHeight="1">
      <c r="B91" s="352"/>
      <c r="C91" s="330" t="s">
        <v>3176</v>
      </c>
      <c r="D91" s="330"/>
      <c r="E91" s="330"/>
      <c r="F91" s="351" t="s">
        <v>76</v>
      </c>
      <c r="G91" s="350"/>
      <c r="H91" s="330" t="s">
        <v>3177</v>
      </c>
      <c r="I91" s="330" t="s">
        <v>3178</v>
      </c>
      <c r="J91" s="330"/>
      <c r="K91" s="343"/>
    </row>
    <row r="92" ht="15" customHeight="1">
      <c r="B92" s="352"/>
      <c r="C92" s="330" t="s">
        <v>3179</v>
      </c>
      <c r="D92" s="330"/>
      <c r="E92" s="330"/>
      <c r="F92" s="351" t="s">
        <v>76</v>
      </c>
      <c r="G92" s="350"/>
      <c r="H92" s="330" t="s">
        <v>3180</v>
      </c>
      <c r="I92" s="330" t="s">
        <v>3181</v>
      </c>
      <c r="J92" s="330"/>
      <c r="K92" s="343"/>
    </row>
    <row r="93" ht="15" customHeight="1">
      <c r="B93" s="352"/>
      <c r="C93" s="330" t="s">
        <v>3182</v>
      </c>
      <c r="D93" s="330"/>
      <c r="E93" s="330"/>
      <c r="F93" s="351" t="s">
        <v>76</v>
      </c>
      <c r="G93" s="350"/>
      <c r="H93" s="330" t="s">
        <v>3182</v>
      </c>
      <c r="I93" s="330" t="s">
        <v>3181</v>
      </c>
      <c r="J93" s="330"/>
      <c r="K93" s="343"/>
    </row>
    <row r="94" ht="15" customHeight="1">
      <c r="B94" s="352"/>
      <c r="C94" s="330" t="s">
        <v>38</v>
      </c>
      <c r="D94" s="330"/>
      <c r="E94" s="330"/>
      <c r="F94" s="351" t="s">
        <v>76</v>
      </c>
      <c r="G94" s="350"/>
      <c r="H94" s="330" t="s">
        <v>3183</v>
      </c>
      <c r="I94" s="330" t="s">
        <v>3181</v>
      </c>
      <c r="J94" s="330"/>
      <c r="K94" s="343"/>
    </row>
    <row r="95" ht="15" customHeight="1">
      <c r="B95" s="352"/>
      <c r="C95" s="330" t="s">
        <v>48</v>
      </c>
      <c r="D95" s="330"/>
      <c r="E95" s="330"/>
      <c r="F95" s="351" t="s">
        <v>76</v>
      </c>
      <c r="G95" s="350"/>
      <c r="H95" s="330" t="s">
        <v>3184</v>
      </c>
      <c r="I95" s="330" t="s">
        <v>3181</v>
      </c>
      <c r="J95" s="330"/>
      <c r="K95" s="343"/>
    </row>
    <row r="96" ht="15" customHeight="1">
      <c r="B96" s="355"/>
      <c r="C96" s="356"/>
      <c r="D96" s="356"/>
      <c r="E96" s="356"/>
      <c r="F96" s="356"/>
      <c r="G96" s="356"/>
      <c r="H96" s="356"/>
      <c r="I96" s="356"/>
      <c r="J96" s="356"/>
      <c r="K96" s="357"/>
    </row>
    <row r="97" ht="18.75" customHeight="1">
      <c r="B97" s="358"/>
      <c r="C97" s="359"/>
      <c r="D97" s="359"/>
      <c r="E97" s="359"/>
      <c r="F97" s="359"/>
      <c r="G97" s="359"/>
      <c r="H97" s="359"/>
      <c r="I97" s="359"/>
      <c r="J97" s="359"/>
      <c r="K97" s="358"/>
    </row>
    <row r="98" ht="18.75" customHeight="1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ht="7.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40"/>
    </row>
    <row r="100" ht="45" customHeight="1">
      <c r="B100" s="341"/>
      <c r="C100" s="342" t="s">
        <v>3185</v>
      </c>
      <c r="D100" s="342"/>
      <c r="E100" s="342"/>
      <c r="F100" s="342"/>
      <c r="G100" s="342"/>
      <c r="H100" s="342"/>
      <c r="I100" s="342"/>
      <c r="J100" s="342"/>
      <c r="K100" s="343"/>
    </row>
    <row r="101" ht="17.25" customHeight="1">
      <c r="B101" s="341"/>
      <c r="C101" s="344" t="s">
        <v>3142</v>
      </c>
      <c r="D101" s="344"/>
      <c r="E101" s="344"/>
      <c r="F101" s="344" t="s">
        <v>3143</v>
      </c>
      <c r="G101" s="345"/>
      <c r="H101" s="344" t="s">
        <v>195</v>
      </c>
      <c r="I101" s="344" t="s">
        <v>57</v>
      </c>
      <c r="J101" s="344" t="s">
        <v>3144</v>
      </c>
      <c r="K101" s="343"/>
    </row>
    <row r="102" ht="17.25" customHeight="1">
      <c r="B102" s="341"/>
      <c r="C102" s="346" t="s">
        <v>3145</v>
      </c>
      <c r="D102" s="346"/>
      <c r="E102" s="346"/>
      <c r="F102" s="347" t="s">
        <v>3146</v>
      </c>
      <c r="G102" s="348"/>
      <c r="H102" s="346"/>
      <c r="I102" s="346"/>
      <c r="J102" s="346" t="s">
        <v>3147</v>
      </c>
      <c r="K102" s="343"/>
    </row>
    <row r="103" ht="5.25" customHeight="1">
      <c r="B103" s="341"/>
      <c r="C103" s="344"/>
      <c r="D103" s="344"/>
      <c r="E103" s="344"/>
      <c r="F103" s="344"/>
      <c r="G103" s="360"/>
      <c r="H103" s="344"/>
      <c r="I103" s="344"/>
      <c r="J103" s="344"/>
      <c r="K103" s="343"/>
    </row>
    <row r="104" ht="15" customHeight="1">
      <c r="B104" s="341"/>
      <c r="C104" s="330" t="s">
        <v>53</v>
      </c>
      <c r="D104" s="349"/>
      <c r="E104" s="349"/>
      <c r="F104" s="351" t="s">
        <v>76</v>
      </c>
      <c r="G104" s="360"/>
      <c r="H104" s="330" t="s">
        <v>3186</v>
      </c>
      <c r="I104" s="330" t="s">
        <v>3149</v>
      </c>
      <c r="J104" s="330">
        <v>20</v>
      </c>
      <c r="K104" s="343"/>
    </row>
    <row r="105" ht="15" customHeight="1">
      <c r="B105" s="341"/>
      <c r="C105" s="330" t="s">
        <v>3150</v>
      </c>
      <c r="D105" s="330"/>
      <c r="E105" s="330"/>
      <c r="F105" s="351" t="s">
        <v>76</v>
      </c>
      <c r="G105" s="330"/>
      <c r="H105" s="330" t="s">
        <v>3186</v>
      </c>
      <c r="I105" s="330" t="s">
        <v>3149</v>
      </c>
      <c r="J105" s="330">
        <v>120</v>
      </c>
      <c r="K105" s="343"/>
    </row>
    <row r="106" ht="15" customHeight="1">
      <c r="B106" s="352"/>
      <c r="C106" s="330" t="s">
        <v>3152</v>
      </c>
      <c r="D106" s="330"/>
      <c r="E106" s="330"/>
      <c r="F106" s="351" t="s">
        <v>3153</v>
      </c>
      <c r="G106" s="330"/>
      <c r="H106" s="330" t="s">
        <v>3186</v>
      </c>
      <c r="I106" s="330" t="s">
        <v>3149</v>
      </c>
      <c r="J106" s="330">
        <v>50</v>
      </c>
      <c r="K106" s="343"/>
    </row>
    <row r="107" ht="15" customHeight="1">
      <c r="B107" s="352"/>
      <c r="C107" s="330" t="s">
        <v>3155</v>
      </c>
      <c r="D107" s="330"/>
      <c r="E107" s="330"/>
      <c r="F107" s="351" t="s">
        <v>76</v>
      </c>
      <c r="G107" s="330"/>
      <c r="H107" s="330" t="s">
        <v>3186</v>
      </c>
      <c r="I107" s="330" t="s">
        <v>3157</v>
      </c>
      <c r="J107" s="330"/>
      <c r="K107" s="343"/>
    </row>
    <row r="108" ht="15" customHeight="1">
      <c r="B108" s="352"/>
      <c r="C108" s="330" t="s">
        <v>3166</v>
      </c>
      <c r="D108" s="330"/>
      <c r="E108" s="330"/>
      <c r="F108" s="351" t="s">
        <v>3153</v>
      </c>
      <c r="G108" s="330"/>
      <c r="H108" s="330" t="s">
        <v>3186</v>
      </c>
      <c r="I108" s="330" t="s">
        <v>3149</v>
      </c>
      <c r="J108" s="330">
        <v>50</v>
      </c>
      <c r="K108" s="343"/>
    </row>
    <row r="109" ht="15" customHeight="1">
      <c r="B109" s="352"/>
      <c r="C109" s="330" t="s">
        <v>3174</v>
      </c>
      <c r="D109" s="330"/>
      <c r="E109" s="330"/>
      <c r="F109" s="351" t="s">
        <v>3153</v>
      </c>
      <c r="G109" s="330"/>
      <c r="H109" s="330" t="s">
        <v>3186</v>
      </c>
      <c r="I109" s="330" t="s">
        <v>3149</v>
      </c>
      <c r="J109" s="330">
        <v>50</v>
      </c>
      <c r="K109" s="343"/>
    </row>
    <row r="110" ht="15" customHeight="1">
      <c r="B110" s="352"/>
      <c r="C110" s="330" t="s">
        <v>3172</v>
      </c>
      <c r="D110" s="330"/>
      <c r="E110" s="330"/>
      <c r="F110" s="351" t="s">
        <v>3153</v>
      </c>
      <c r="G110" s="330"/>
      <c r="H110" s="330" t="s">
        <v>3186</v>
      </c>
      <c r="I110" s="330" t="s">
        <v>3149</v>
      </c>
      <c r="J110" s="330">
        <v>50</v>
      </c>
      <c r="K110" s="343"/>
    </row>
    <row r="111" ht="15" customHeight="1">
      <c r="B111" s="352"/>
      <c r="C111" s="330" t="s">
        <v>53</v>
      </c>
      <c r="D111" s="330"/>
      <c r="E111" s="330"/>
      <c r="F111" s="351" t="s">
        <v>76</v>
      </c>
      <c r="G111" s="330"/>
      <c r="H111" s="330" t="s">
        <v>3187</v>
      </c>
      <c r="I111" s="330" t="s">
        <v>3149</v>
      </c>
      <c r="J111" s="330">
        <v>20</v>
      </c>
      <c r="K111" s="343"/>
    </row>
    <row r="112" ht="15" customHeight="1">
      <c r="B112" s="352"/>
      <c r="C112" s="330" t="s">
        <v>3188</v>
      </c>
      <c r="D112" s="330"/>
      <c r="E112" s="330"/>
      <c r="F112" s="351" t="s">
        <v>76</v>
      </c>
      <c r="G112" s="330"/>
      <c r="H112" s="330" t="s">
        <v>3189</v>
      </c>
      <c r="I112" s="330" t="s">
        <v>3149</v>
      </c>
      <c r="J112" s="330">
        <v>120</v>
      </c>
      <c r="K112" s="343"/>
    </row>
    <row r="113" ht="15" customHeight="1">
      <c r="B113" s="352"/>
      <c r="C113" s="330" t="s">
        <v>38</v>
      </c>
      <c r="D113" s="330"/>
      <c r="E113" s="330"/>
      <c r="F113" s="351" t="s">
        <v>76</v>
      </c>
      <c r="G113" s="330"/>
      <c r="H113" s="330" t="s">
        <v>3190</v>
      </c>
      <c r="I113" s="330" t="s">
        <v>3181</v>
      </c>
      <c r="J113" s="330"/>
      <c r="K113" s="343"/>
    </row>
    <row r="114" ht="15" customHeight="1">
      <c r="B114" s="352"/>
      <c r="C114" s="330" t="s">
        <v>48</v>
      </c>
      <c r="D114" s="330"/>
      <c r="E114" s="330"/>
      <c r="F114" s="351" t="s">
        <v>76</v>
      </c>
      <c r="G114" s="330"/>
      <c r="H114" s="330" t="s">
        <v>3191</v>
      </c>
      <c r="I114" s="330" t="s">
        <v>3181</v>
      </c>
      <c r="J114" s="330"/>
      <c r="K114" s="343"/>
    </row>
    <row r="115" ht="15" customHeight="1">
      <c r="B115" s="352"/>
      <c r="C115" s="330" t="s">
        <v>57</v>
      </c>
      <c r="D115" s="330"/>
      <c r="E115" s="330"/>
      <c r="F115" s="351" t="s">
        <v>76</v>
      </c>
      <c r="G115" s="330"/>
      <c r="H115" s="330" t="s">
        <v>3192</v>
      </c>
      <c r="I115" s="330" t="s">
        <v>3193</v>
      </c>
      <c r="J115" s="330"/>
      <c r="K115" s="343"/>
    </row>
    <row r="116" ht="15" customHeight="1">
      <c r="B116" s="355"/>
      <c r="C116" s="361"/>
      <c r="D116" s="361"/>
      <c r="E116" s="361"/>
      <c r="F116" s="361"/>
      <c r="G116" s="361"/>
      <c r="H116" s="361"/>
      <c r="I116" s="361"/>
      <c r="J116" s="361"/>
      <c r="K116" s="357"/>
    </row>
    <row r="117" ht="18.75" customHeight="1">
      <c r="B117" s="362"/>
      <c r="C117" s="326"/>
      <c r="D117" s="326"/>
      <c r="E117" s="326"/>
      <c r="F117" s="363"/>
      <c r="G117" s="326"/>
      <c r="H117" s="326"/>
      <c r="I117" s="326"/>
      <c r="J117" s="326"/>
      <c r="K117" s="362"/>
    </row>
    <row r="118" ht="18.75" customHeight="1"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</row>
    <row r="119" ht="7.5" customHeight="1">
      <c r="B119" s="364"/>
      <c r="C119" s="365"/>
      <c r="D119" s="365"/>
      <c r="E119" s="365"/>
      <c r="F119" s="365"/>
      <c r="G119" s="365"/>
      <c r="H119" s="365"/>
      <c r="I119" s="365"/>
      <c r="J119" s="365"/>
      <c r="K119" s="366"/>
    </row>
    <row r="120" ht="45" customHeight="1">
      <c r="B120" s="367"/>
      <c r="C120" s="320" t="s">
        <v>3194</v>
      </c>
      <c r="D120" s="320"/>
      <c r="E120" s="320"/>
      <c r="F120" s="320"/>
      <c r="G120" s="320"/>
      <c r="H120" s="320"/>
      <c r="I120" s="320"/>
      <c r="J120" s="320"/>
      <c r="K120" s="368"/>
    </row>
    <row r="121" ht="17.25" customHeight="1">
      <c r="B121" s="369"/>
      <c r="C121" s="344" t="s">
        <v>3142</v>
      </c>
      <c r="D121" s="344"/>
      <c r="E121" s="344"/>
      <c r="F121" s="344" t="s">
        <v>3143</v>
      </c>
      <c r="G121" s="345"/>
      <c r="H121" s="344" t="s">
        <v>195</v>
      </c>
      <c r="I121" s="344" t="s">
        <v>57</v>
      </c>
      <c r="J121" s="344" t="s">
        <v>3144</v>
      </c>
      <c r="K121" s="370"/>
    </row>
    <row r="122" ht="17.25" customHeight="1">
      <c r="B122" s="369"/>
      <c r="C122" s="346" t="s">
        <v>3145</v>
      </c>
      <c r="D122" s="346"/>
      <c r="E122" s="346"/>
      <c r="F122" s="347" t="s">
        <v>3146</v>
      </c>
      <c r="G122" s="348"/>
      <c r="H122" s="346"/>
      <c r="I122" s="346"/>
      <c r="J122" s="346" t="s">
        <v>3147</v>
      </c>
      <c r="K122" s="370"/>
    </row>
    <row r="123" ht="5.25" customHeight="1">
      <c r="B123" s="371"/>
      <c r="C123" s="349"/>
      <c r="D123" s="349"/>
      <c r="E123" s="349"/>
      <c r="F123" s="349"/>
      <c r="G123" s="330"/>
      <c r="H123" s="349"/>
      <c r="I123" s="349"/>
      <c r="J123" s="349"/>
      <c r="K123" s="372"/>
    </row>
    <row r="124" ht="15" customHeight="1">
      <c r="B124" s="371"/>
      <c r="C124" s="330" t="s">
        <v>3150</v>
      </c>
      <c r="D124" s="349"/>
      <c r="E124" s="349"/>
      <c r="F124" s="351" t="s">
        <v>76</v>
      </c>
      <c r="G124" s="330"/>
      <c r="H124" s="330" t="s">
        <v>3186</v>
      </c>
      <c r="I124" s="330" t="s">
        <v>3149</v>
      </c>
      <c r="J124" s="330">
        <v>120</v>
      </c>
      <c r="K124" s="373"/>
    </row>
    <row r="125" ht="15" customHeight="1">
      <c r="B125" s="371"/>
      <c r="C125" s="330" t="s">
        <v>3195</v>
      </c>
      <c r="D125" s="330"/>
      <c r="E125" s="330"/>
      <c r="F125" s="351" t="s">
        <v>76</v>
      </c>
      <c r="G125" s="330"/>
      <c r="H125" s="330" t="s">
        <v>3196</v>
      </c>
      <c r="I125" s="330" t="s">
        <v>3149</v>
      </c>
      <c r="J125" s="330" t="s">
        <v>3197</v>
      </c>
      <c r="K125" s="373"/>
    </row>
    <row r="126" ht="15" customHeight="1">
      <c r="B126" s="371"/>
      <c r="C126" s="330" t="s">
        <v>85</v>
      </c>
      <c r="D126" s="330"/>
      <c r="E126" s="330"/>
      <c r="F126" s="351" t="s">
        <v>76</v>
      </c>
      <c r="G126" s="330"/>
      <c r="H126" s="330" t="s">
        <v>3198</v>
      </c>
      <c r="I126" s="330" t="s">
        <v>3149</v>
      </c>
      <c r="J126" s="330" t="s">
        <v>3197</v>
      </c>
      <c r="K126" s="373"/>
    </row>
    <row r="127" ht="15" customHeight="1">
      <c r="B127" s="371"/>
      <c r="C127" s="330" t="s">
        <v>3158</v>
      </c>
      <c r="D127" s="330"/>
      <c r="E127" s="330"/>
      <c r="F127" s="351" t="s">
        <v>3153</v>
      </c>
      <c r="G127" s="330"/>
      <c r="H127" s="330" t="s">
        <v>3159</v>
      </c>
      <c r="I127" s="330" t="s">
        <v>3149</v>
      </c>
      <c r="J127" s="330">
        <v>15</v>
      </c>
      <c r="K127" s="373"/>
    </row>
    <row r="128" ht="15" customHeight="1">
      <c r="B128" s="371"/>
      <c r="C128" s="353" t="s">
        <v>3160</v>
      </c>
      <c r="D128" s="353"/>
      <c r="E128" s="353"/>
      <c r="F128" s="354" t="s">
        <v>3153</v>
      </c>
      <c r="G128" s="353"/>
      <c r="H128" s="353" t="s">
        <v>3161</v>
      </c>
      <c r="I128" s="353" t="s">
        <v>3149</v>
      </c>
      <c r="J128" s="353">
        <v>15</v>
      </c>
      <c r="K128" s="373"/>
    </row>
    <row r="129" ht="15" customHeight="1">
      <c r="B129" s="371"/>
      <c r="C129" s="353" t="s">
        <v>3162</v>
      </c>
      <c r="D129" s="353"/>
      <c r="E129" s="353"/>
      <c r="F129" s="354" t="s">
        <v>3153</v>
      </c>
      <c r="G129" s="353"/>
      <c r="H129" s="353" t="s">
        <v>3163</v>
      </c>
      <c r="I129" s="353" t="s">
        <v>3149</v>
      </c>
      <c r="J129" s="353">
        <v>20</v>
      </c>
      <c r="K129" s="373"/>
    </row>
    <row r="130" ht="15" customHeight="1">
      <c r="B130" s="371"/>
      <c r="C130" s="353" t="s">
        <v>3164</v>
      </c>
      <c r="D130" s="353"/>
      <c r="E130" s="353"/>
      <c r="F130" s="354" t="s">
        <v>3153</v>
      </c>
      <c r="G130" s="353"/>
      <c r="H130" s="353" t="s">
        <v>3165</v>
      </c>
      <c r="I130" s="353" t="s">
        <v>3149</v>
      </c>
      <c r="J130" s="353">
        <v>20</v>
      </c>
      <c r="K130" s="373"/>
    </row>
    <row r="131" ht="15" customHeight="1">
      <c r="B131" s="371"/>
      <c r="C131" s="330" t="s">
        <v>3152</v>
      </c>
      <c r="D131" s="330"/>
      <c r="E131" s="330"/>
      <c r="F131" s="351" t="s">
        <v>3153</v>
      </c>
      <c r="G131" s="330"/>
      <c r="H131" s="330" t="s">
        <v>3186</v>
      </c>
      <c r="I131" s="330" t="s">
        <v>3149</v>
      </c>
      <c r="J131" s="330">
        <v>50</v>
      </c>
      <c r="K131" s="373"/>
    </row>
    <row r="132" ht="15" customHeight="1">
      <c r="B132" s="371"/>
      <c r="C132" s="330" t="s">
        <v>3166</v>
      </c>
      <c r="D132" s="330"/>
      <c r="E132" s="330"/>
      <c r="F132" s="351" t="s">
        <v>3153</v>
      </c>
      <c r="G132" s="330"/>
      <c r="H132" s="330" t="s">
        <v>3186</v>
      </c>
      <c r="I132" s="330" t="s">
        <v>3149</v>
      </c>
      <c r="J132" s="330">
        <v>50</v>
      </c>
      <c r="K132" s="373"/>
    </row>
    <row r="133" ht="15" customHeight="1">
      <c r="B133" s="371"/>
      <c r="C133" s="330" t="s">
        <v>3172</v>
      </c>
      <c r="D133" s="330"/>
      <c r="E133" s="330"/>
      <c r="F133" s="351" t="s">
        <v>3153</v>
      </c>
      <c r="G133" s="330"/>
      <c r="H133" s="330" t="s">
        <v>3186</v>
      </c>
      <c r="I133" s="330" t="s">
        <v>3149</v>
      </c>
      <c r="J133" s="330">
        <v>50</v>
      </c>
      <c r="K133" s="373"/>
    </row>
    <row r="134" ht="15" customHeight="1">
      <c r="B134" s="371"/>
      <c r="C134" s="330" t="s">
        <v>3174</v>
      </c>
      <c r="D134" s="330"/>
      <c r="E134" s="330"/>
      <c r="F134" s="351" t="s">
        <v>3153</v>
      </c>
      <c r="G134" s="330"/>
      <c r="H134" s="330" t="s">
        <v>3186</v>
      </c>
      <c r="I134" s="330" t="s">
        <v>3149</v>
      </c>
      <c r="J134" s="330">
        <v>50</v>
      </c>
      <c r="K134" s="373"/>
    </row>
    <row r="135" ht="15" customHeight="1">
      <c r="B135" s="371"/>
      <c r="C135" s="330" t="s">
        <v>200</v>
      </c>
      <c r="D135" s="330"/>
      <c r="E135" s="330"/>
      <c r="F135" s="351" t="s">
        <v>3153</v>
      </c>
      <c r="G135" s="330"/>
      <c r="H135" s="330" t="s">
        <v>3199</v>
      </c>
      <c r="I135" s="330" t="s">
        <v>3149</v>
      </c>
      <c r="J135" s="330">
        <v>255</v>
      </c>
      <c r="K135" s="373"/>
    </row>
    <row r="136" ht="15" customHeight="1">
      <c r="B136" s="371"/>
      <c r="C136" s="330" t="s">
        <v>3176</v>
      </c>
      <c r="D136" s="330"/>
      <c r="E136" s="330"/>
      <c r="F136" s="351" t="s">
        <v>76</v>
      </c>
      <c r="G136" s="330"/>
      <c r="H136" s="330" t="s">
        <v>3200</v>
      </c>
      <c r="I136" s="330" t="s">
        <v>3178</v>
      </c>
      <c r="J136" s="330"/>
      <c r="K136" s="373"/>
    </row>
    <row r="137" ht="15" customHeight="1">
      <c r="B137" s="371"/>
      <c r="C137" s="330" t="s">
        <v>3179</v>
      </c>
      <c r="D137" s="330"/>
      <c r="E137" s="330"/>
      <c r="F137" s="351" t="s">
        <v>76</v>
      </c>
      <c r="G137" s="330"/>
      <c r="H137" s="330" t="s">
        <v>3201</v>
      </c>
      <c r="I137" s="330" t="s">
        <v>3181</v>
      </c>
      <c r="J137" s="330"/>
      <c r="K137" s="373"/>
    </row>
    <row r="138" ht="15" customHeight="1">
      <c r="B138" s="371"/>
      <c r="C138" s="330" t="s">
        <v>3182</v>
      </c>
      <c r="D138" s="330"/>
      <c r="E138" s="330"/>
      <c r="F138" s="351" t="s">
        <v>76</v>
      </c>
      <c r="G138" s="330"/>
      <c r="H138" s="330" t="s">
        <v>3182</v>
      </c>
      <c r="I138" s="330" t="s">
        <v>3181</v>
      </c>
      <c r="J138" s="330"/>
      <c r="K138" s="373"/>
    </row>
    <row r="139" ht="15" customHeight="1">
      <c r="B139" s="371"/>
      <c r="C139" s="330" t="s">
        <v>38</v>
      </c>
      <c r="D139" s="330"/>
      <c r="E139" s="330"/>
      <c r="F139" s="351" t="s">
        <v>76</v>
      </c>
      <c r="G139" s="330"/>
      <c r="H139" s="330" t="s">
        <v>3202</v>
      </c>
      <c r="I139" s="330" t="s">
        <v>3181</v>
      </c>
      <c r="J139" s="330"/>
      <c r="K139" s="373"/>
    </row>
    <row r="140" ht="15" customHeight="1">
      <c r="B140" s="371"/>
      <c r="C140" s="330" t="s">
        <v>3203</v>
      </c>
      <c r="D140" s="330"/>
      <c r="E140" s="330"/>
      <c r="F140" s="351" t="s">
        <v>76</v>
      </c>
      <c r="G140" s="330"/>
      <c r="H140" s="330" t="s">
        <v>3204</v>
      </c>
      <c r="I140" s="330" t="s">
        <v>3181</v>
      </c>
      <c r="J140" s="330"/>
      <c r="K140" s="373"/>
    </row>
    <row r="141" ht="15" customHeight="1">
      <c r="B141" s="374"/>
      <c r="C141" s="375"/>
      <c r="D141" s="375"/>
      <c r="E141" s="375"/>
      <c r="F141" s="375"/>
      <c r="G141" s="375"/>
      <c r="H141" s="375"/>
      <c r="I141" s="375"/>
      <c r="J141" s="375"/>
      <c r="K141" s="376"/>
    </row>
    <row r="142" ht="18.75" customHeight="1">
      <c r="B142" s="326"/>
      <c r="C142" s="326"/>
      <c r="D142" s="326"/>
      <c r="E142" s="326"/>
      <c r="F142" s="363"/>
      <c r="G142" s="326"/>
      <c r="H142" s="326"/>
      <c r="I142" s="326"/>
      <c r="J142" s="326"/>
      <c r="K142" s="326"/>
    </row>
    <row r="143" ht="18.75" customHeight="1"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</row>
    <row r="144" ht="7.5" customHeight="1">
      <c r="B144" s="338"/>
      <c r="C144" s="339"/>
      <c r="D144" s="339"/>
      <c r="E144" s="339"/>
      <c r="F144" s="339"/>
      <c r="G144" s="339"/>
      <c r="H144" s="339"/>
      <c r="I144" s="339"/>
      <c r="J144" s="339"/>
      <c r="K144" s="340"/>
    </row>
    <row r="145" ht="45" customHeight="1">
      <c r="B145" s="341"/>
      <c r="C145" s="342" t="s">
        <v>3205</v>
      </c>
      <c r="D145" s="342"/>
      <c r="E145" s="342"/>
      <c r="F145" s="342"/>
      <c r="G145" s="342"/>
      <c r="H145" s="342"/>
      <c r="I145" s="342"/>
      <c r="J145" s="342"/>
      <c r="K145" s="343"/>
    </row>
    <row r="146" ht="17.25" customHeight="1">
      <c r="B146" s="341"/>
      <c r="C146" s="344" t="s">
        <v>3142</v>
      </c>
      <c r="D146" s="344"/>
      <c r="E146" s="344"/>
      <c r="F146" s="344" t="s">
        <v>3143</v>
      </c>
      <c r="G146" s="345"/>
      <c r="H146" s="344" t="s">
        <v>195</v>
      </c>
      <c r="I146" s="344" t="s">
        <v>57</v>
      </c>
      <c r="J146" s="344" t="s">
        <v>3144</v>
      </c>
      <c r="K146" s="343"/>
    </row>
    <row r="147" ht="17.25" customHeight="1">
      <c r="B147" s="341"/>
      <c r="C147" s="346" t="s">
        <v>3145</v>
      </c>
      <c r="D147" s="346"/>
      <c r="E147" s="346"/>
      <c r="F147" s="347" t="s">
        <v>3146</v>
      </c>
      <c r="G147" s="348"/>
      <c r="H147" s="346"/>
      <c r="I147" s="346"/>
      <c r="J147" s="346" t="s">
        <v>3147</v>
      </c>
      <c r="K147" s="343"/>
    </row>
    <row r="148" ht="5.25" customHeight="1">
      <c r="B148" s="352"/>
      <c r="C148" s="349"/>
      <c r="D148" s="349"/>
      <c r="E148" s="349"/>
      <c r="F148" s="349"/>
      <c r="G148" s="350"/>
      <c r="H148" s="349"/>
      <c r="I148" s="349"/>
      <c r="J148" s="349"/>
      <c r="K148" s="373"/>
    </row>
    <row r="149" ht="15" customHeight="1">
      <c r="B149" s="352"/>
      <c r="C149" s="377" t="s">
        <v>3150</v>
      </c>
      <c r="D149" s="330"/>
      <c r="E149" s="330"/>
      <c r="F149" s="378" t="s">
        <v>76</v>
      </c>
      <c r="G149" s="330"/>
      <c r="H149" s="377" t="s">
        <v>3186</v>
      </c>
      <c r="I149" s="377" t="s">
        <v>3149</v>
      </c>
      <c r="J149" s="377">
        <v>120</v>
      </c>
      <c r="K149" s="373"/>
    </row>
    <row r="150" ht="15" customHeight="1">
      <c r="B150" s="352"/>
      <c r="C150" s="377" t="s">
        <v>3195</v>
      </c>
      <c r="D150" s="330"/>
      <c r="E150" s="330"/>
      <c r="F150" s="378" t="s">
        <v>76</v>
      </c>
      <c r="G150" s="330"/>
      <c r="H150" s="377" t="s">
        <v>3206</v>
      </c>
      <c r="I150" s="377" t="s">
        <v>3149</v>
      </c>
      <c r="J150" s="377" t="s">
        <v>3197</v>
      </c>
      <c r="K150" s="373"/>
    </row>
    <row r="151" ht="15" customHeight="1">
      <c r="B151" s="352"/>
      <c r="C151" s="377" t="s">
        <v>85</v>
      </c>
      <c r="D151" s="330"/>
      <c r="E151" s="330"/>
      <c r="F151" s="378" t="s">
        <v>76</v>
      </c>
      <c r="G151" s="330"/>
      <c r="H151" s="377" t="s">
        <v>3207</v>
      </c>
      <c r="I151" s="377" t="s">
        <v>3149</v>
      </c>
      <c r="J151" s="377" t="s">
        <v>3197</v>
      </c>
      <c r="K151" s="373"/>
    </row>
    <row r="152" ht="15" customHeight="1">
      <c r="B152" s="352"/>
      <c r="C152" s="377" t="s">
        <v>3152</v>
      </c>
      <c r="D152" s="330"/>
      <c r="E152" s="330"/>
      <c r="F152" s="378" t="s">
        <v>3153</v>
      </c>
      <c r="G152" s="330"/>
      <c r="H152" s="377" t="s">
        <v>3186</v>
      </c>
      <c r="I152" s="377" t="s">
        <v>3149</v>
      </c>
      <c r="J152" s="377">
        <v>50</v>
      </c>
      <c r="K152" s="373"/>
    </row>
    <row r="153" ht="15" customHeight="1">
      <c r="B153" s="352"/>
      <c r="C153" s="377" t="s">
        <v>3155</v>
      </c>
      <c r="D153" s="330"/>
      <c r="E153" s="330"/>
      <c r="F153" s="378" t="s">
        <v>76</v>
      </c>
      <c r="G153" s="330"/>
      <c r="H153" s="377" t="s">
        <v>3186</v>
      </c>
      <c r="I153" s="377" t="s">
        <v>3157</v>
      </c>
      <c r="J153" s="377"/>
      <c r="K153" s="373"/>
    </row>
    <row r="154" ht="15" customHeight="1">
      <c r="B154" s="352"/>
      <c r="C154" s="377" t="s">
        <v>3166</v>
      </c>
      <c r="D154" s="330"/>
      <c r="E154" s="330"/>
      <c r="F154" s="378" t="s">
        <v>3153</v>
      </c>
      <c r="G154" s="330"/>
      <c r="H154" s="377" t="s">
        <v>3186</v>
      </c>
      <c r="I154" s="377" t="s">
        <v>3149</v>
      </c>
      <c r="J154" s="377">
        <v>50</v>
      </c>
      <c r="K154" s="373"/>
    </row>
    <row r="155" ht="15" customHeight="1">
      <c r="B155" s="352"/>
      <c r="C155" s="377" t="s">
        <v>3174</v>
      </c>
      <c r="D155" s="330"/>
      <c r="E155" s="330"/>
      <c r="F155" s="378" t="s">
        <v>3153</v>
      </c>
      <c r="G155" s="330"/>
      <c r="H155" s="377" t="s">
        <v>3186</v>
      </c>
      <c r="I155" s="377" t="s">
        <v>3149</v>
      </c>
      <c r="J155" s="377">
        <v>50</v>
      </c>
      <c r="K155" s="373"/>
    </row>
    <row r="156" ht="15" customHeight="1">
      <c r="B156" s="352"/>
      <c r="C156" s="377" t="s">
        <v>3172</v>
      </c>
      <c r="D156" s="330"/>
      <c r="E156" s="330"/>
      <c r="F156" s="378" t="s">
        <v>3153</v>
      </c>
      <c r="G156" s="330"/>
      <c r="H156" s="377" t="s">
        <v>3186</v>
      </c>
      <c r="I156" s="377" t="s">
        <v>3149</v>
      </c>
      <c r="J156" s="377">
        <v>50</v>
      </c>
      <c r="K156" s="373"/>
    </row>
    <row r="157" ht="15" customHeight="1">
      <c r="B157" s="352"/>
      <c r="C157" s="377" t="s">
        <v>157</v>
      </c>
      <c r="D157" s="330"/>
      <c r="E157" s="330"/>
      <c r="F157" s="378" t="s">
        <v>76</v>
      </c>
      <c r="G157" s="330"/>
      <c r="H157" s="377" t="s">
        <v>3208</v>
      </c>
      <c r="I157" s="377" t="s">
        <v>3149</v>
      </c>
      <c r="J157" s="377" t="s">
        <v>3209</v>
      </c>
      <c r="K157" s="373"/>
    </row>
    <row r="158" ht="15" customHeight="1">
      <c r="B158" s="352"/>
      <c r="C158" s="377" t="s">
        <v>3210</v>
      </c>
      <c r="D158" s="330"/>
      <c r="E158" s="330"/>
      <c r="F158" s="378" t="s">
        <v>76</v>
      </c>
      <c r="G158" s="330"/>
      <c r="H158" s="377" t="s">
        <v>3211</v>
      </c>
      <c r="I158" s="377" t="s">
        <v>3181</v>
      </c>
      <c r="J158" s="377"/>
      <c r="K158" s="373"/>
    </row>
    <row r="159" ht="15" customHeight="1">
      <c r="B159" s="379"/>
      <c r="C159" s="361"/>
      <c r="D159" s="361"/>
      <c r="E159" s="361"/>
      <c r="F159" s="361"/>
      <c r="G159" s="361"/>
      <c r="H159" s="361"/>
      <c r="I159" s="361"/>
      <c r="J159" s="361"/>
      <c r="K159" s="380"/>
    </row>
    <row r="160" ht="18.75" customHeight="1">
      <c r="B160" s="326"/>
      <c r="C160" s="330"/>
      <c r="D160" s="330"/>
      <c r="E160" s="330"/>
      <c r="F160" s="351"/>
      <c r="G160" s="330"/>
      <c r="H160" s="330"/>
      <c r="I160" s="330"/>
      <c r="J160" s="330"/>
      <c r="K160" s="326"/>
    </row>
    <row r="161" ht="18.75" customHeight="1"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</row>
    <row r="162" ht="7.5" customHeight="1">
      <c r="B162" s="316"/>
      <c r="C162" s="317"/>
      <c r="D162" s="317"/>
      <c r="E162" s="317"/>
      <c r="F162" s="317"/>
      <c r="G162" s="317"/>
      <c r="H162" s="317"/>
      <c r="I162" s="317"/>
      <c r="J162" s="317"/>
      <c r="K162" s="318"/>
    </row>
    <row r="163" ht="45" customHeight="1">
      <c r="B163" s="319"/>
      <c r="C163" s="320" t="s">
        <v>3212</v>
      </c>
      <c r="D163" s="320"/>
      <c r="E163" s="320"/>
      <c r="F163" s="320"/>
      <c r="G163" s="320"/>
      <c r="H163" s="320"/>
      <c r="I163" s="320"/>
      <c r="J163" s="320"/>
      <c r="K163" s="321"/>
    </row>
    <row r="164" ht="17.25" customHeight="1">
      <c r="B164" s="319"/>
      <c r="C164" s="344" t="s">
        <v>3142</v>
      </c>
      <c r="D164" s="344"/>
      <c r="E164" s="344"/>
      <c r="F164" s="344" t="s">
        <v>3143</v>
      </c>
      <c r="G164" s="381"/>
      <c r="H164" s="382" t="s">
        <v>195</v>
      </c>
      <c r="I164" s="382" t="s">
        <v>57</v>
      </c>
      <c r="J164" s="344" t="s">
        <v>3144</v>
      </c>
      <c r="K164" s="321"/>
    </row>
    <row r="165" ht="17.25" customHeight="1">
      <c r="B165" s="322"/>
      <c r="C165" s="346" t="s">
        <v>3145</v>
      </c>
      <c r="D165" s="346"/>
      <c r="E165" s="346"/>
      <c r="F165" s="347" t="s">
        <v>3146</v>
      </c>
      <c r="G165" s="383"/>
      <c r="H165" s="384"/>
      <c r="I165" s="384"/>
      <c r="J165" s="346" t="s">
        <v>3147</v>
      </c>
      <c r="K165" s="324"/>
    </row>
    <row r="166" ht="5.25" customHeight="1">
      <c r="B166" s="352"/>
      <c r="C166" s="349"/>
      <c r="D166" s="349"/>
      <c r="E166" s="349"/>
      <c r="F166" s="349"/>
      <c r="G166" s="350"/>
      <c r="H166" s="349"/>
      <c r="I166" s="349"/>
      <c r="J166" s="349"/>
      <c r="K166" s="373"/>
    </row>
    <row r="167" ht="15" customHeight="1">
      <c r="B167" s="352"/>
      <c r="C167" s="330" t="s">
        <v>3150</v>
      </c>
      <c r="D167" s="330"/>
      <c r="E167" s="330"/>
      <c r="F167" s="351" t="s">
        <v>76</v>
      </c>
      <c r="G167" s="330"/>
      <c r="H167" s="330" t="s">
        <v>3186</v>
      </c>
      <c r="I167" s="330" t="s">
        <v>3149</v>
      </c>
      <c r="J167" s="330">
        <v>120</v>
      </c>
      <c r="K167" s="373"/>
    </row>
    <row r="168" ht="15" customHeight="1">
      <c r="B168" s="352"/>
      <c r="C168" s="330" t="s">
        <v>3195</v>
      </c>
      <c r="D168" s="330"/>
      <c r="E168" s="330"/>
      <c r="F168" s="351" t="s">
        <v>76</v>
      </c>
      <c r="G168" s="330"/>
      <c r="H168" s="330" t="s">
        <v>3196</v>
      </c>
      <c r="I168" s="330" t="s">
        <v>3149</v>
      </c>
      <c r="J168" s="330" t="s">
        <v>3197</v>
      </c>
      <c r="K168" s="373"/>
    </row>
    <row r="169" ht="15" customHeight="1">
      <c r="B169" s="352"/>
      <c r="C169" s="330" t="s">
        <v>85</v>
      </c>
      <c r="D169" s="330"/>
      <c r="E169" s="330"/>
      <c r="F169" s="351" t="s">
        <v>76</v>
      </c>
      <c r="G169" s="330"/>
      <c r="H169" s="330" t="s">
        <v>3213</v>
      </c>
      <c r="I169" s="330" t="s">
        <v>3149</v>
      </c>
      <c r="J169" s="330" t="s">
        <v>3197</v>
      </c>
      <c r="K169" s="373"/>
    </row>
    <row r="170" ht="15" customHeight="1">
      <c r="B170" s="352"/>
      <c r="C170" s="330" t="s">
        <v>3152</v>
      </c>
      <c r="D170" s="330"/>
      <c r="E170" s="330"/>
      <c r="F170" s="351" t="s">
        <v>3153</v>
      </c>
      <c r="G170" s="330"/>
      <c r="H170" s="330" t="s">
        <v>3213</v>
      </c>
      <c r="I170" s="330" t="s">
        <v>3149</v>
      </c>
      <c r="J170" s="330">
        <v>50</v>
      </c>
      <c r="K170" s="373"/>
    </row>
    <row r="171" ht="15" customHeight="1">
      <c r="B171" s="352"/>
      <c r="C171" s="330" t="s">
        <v>3155</v>
      </c>
      <c r="D171" s="330"/>
      <c r="E171" s="330"/>
      <c r="F171" s="351" t="s">
        <v>76</v>
      </c>
      <c r="G171" s="330"/>
      <c r="H171" s="330" t="s">
        <v>3213</v>
      </c>
      <c r="I171" s="330" t="s">
        <v>3157</v>
      </c>
      <c r="J171" s="330"/>
      <c r="K171" s="373"/>
    </row>
    <row r="172" ht="15" customHeight="1">
      <c r="B172" s="352"/>
      <c r="C172" s="330" t="s">
        <v>3166</v>
      </c>
      <c r="D172" s="330"/>
      <c r="E172" s="330"/>
      <c r="F172" s="351" t="s">
        <v>3153</v>
      </c>
      <c r="G172" s="330"/>
      <c r="H172" s="330" t="s">
        <v>3213</v>
      </c>
      <c r="I172" s="330" t="s">
        <v>3149</v>
      </c>
      <c r="J172" s="330">
        <v>50</v>
      </c>
      <c r="K172" s="373"/>
    </row>
    <row r="173" ht="15" customHeight="1">
      <c r="B173" s="352"/>
      <c r="C173" s="330" t="s">
        <v>3174</v>
      </c>
      <c r="D173" s="330"/>
      <c r="E173" s="330"/>
      <c r="F173" s="351" t="s">
        <v>3153</v>
      </c>
      <c r="G173" s="330"/>
      <c r="H173" s="330" t="s">
        <v>3213</v>
      </c>
      <c r="I173" s="330" t="s">
        <v>3149</v>
      </c>
      <c r="J173" s="330">
        <v>50</v>
      </c>
      <c r="K173" s="373"/>
    </row>
    <row r="174" ht="15" customHeight="1">
      <c r="B174" s="352"/>
      <c r="C174" s="330" t="s">
        <v>3172</v>
      </c>
      <c r="D174" s="330"/>
      <c r="E174" s="330"/>
      <c r="F174" s="351" t="s">
        <v>3153</v>
      </c>
      <c r="G174" s="330"/>
      <c r="H174" s="330" t="s">
        <v>3213</v>
      </c>
      <c r="I174" s="330" t="s">
        <v>3149</v>
      </c>
      <c r="J174" s="330">
        <v>50</v>
      </c>
      <c r="K174" s="373"/>
    </row>
    <row r="175" ht="15" customHeight="1">
      <c r="B175" s="352"/>
      <c r="C175" s="330" t="s">
        <v>194</v>
      </c>
      <c r="D175" s="330"/>
      <c r="E175" s="330"/>
      <c r="F175" s="351" t="s">
        <v>76</v>
      </c>
      <c r="G175" s="330"/>
      <c r="H175" s="330" t="s">
        <v>3214</v>
      </c>
      <c r="I175" s="330" t="s">
        <v>3215</v>
      </c>
      <c r="J175" s="330"/>
      <c r="K175" s="373"/>
    </row>
    <row r="176" ht="15" customHeight="1">
      <c r="B176" s="352"/>
      <c r="C176" s="330" t="s">
        <v>57</v>
      </c>
      <c r="D176" s="330"/>
      <c r="E176" s="330"/>
      <c r="F176" s="351" t="s">
        <v>76</v>
      </c>
      <c r="G176" s="330"/>
      <c r="H176" s="330" t="s">
        <v>3216</v>
      </c>
      <c r="I176" s="330" t="s">
        <v>3217</v>
      </c>
      <c r="J176" s="330">
        <v>1</v>
      </c>
      <c r="K176" s="373"/>
    </row>
    <row r="177" ht="15" customHeight="1">
      <c r="B177" s="352"/>
      <c r="C177" s="330" t="s">
        <v>53</v>
      </c>
      <c r="D177" s="330"/>
      <c r="E177" s="330"/>
      <c r="F177" s="351" t="s">
        <v>76</v>
      </c>
      <c r="G177" s="330"/>
      <c r="H177" s="330" t="s">
        <v>3218</v>
      </c>
      <c r="I177" s="330" t="s">
        <v>3149</v>
      </c>
      <c r="J177" s="330">
        <v>20</v>
      </c>
      <c r="K177" s="373"/>
    </row>
    <row r="178" ht="15" customHeight="1">
      <c r="B178" s="352"/>
      <c r="C178" s="330" t="s">
        <v>195</v>
      </c>
      <c r="D178" s="330"/>
      <c r="E178" s="330"/>
      <c r="F178" s="351" t="s">
        <v>76</v>
      </c>
      <c r="G178" s="330"/>
      <c r="H178" s="330" t="s">
        <v>3219</v>
      </c>
      <c r="I178" s="330" t="s">
        <v>3149</v>
      </c>
      <c r="J178" s="330">
        <v>255</v>
      </c>
      <c r="K178" s="373"/>
    </row>
    <row r="179" ht="15" customHeight="1">
      <c r="B179" s="352"/>
      <c r="C179" s="330" t="s">
        <v>196</v>
      </c>
      <c r="D179" s="330"/>
      <c r="E179" s="330"/>
      <c r="F179" s="351" t="s">
        <v>76</v>
      </c>
      <c r="G179" s="330"/>
      <c r="H179" s="330" t="s">
        <v>3113</v>
      </c>
      <c r="I179" s="330" t="s">
        <v>3149</v>
      </c>
      <c r="J179" s="330">
        <v>10</v>
      </c>
      <c r="K179" s="373"/>
    </row>
    <row r="180" ht="15" customHeight="1">
      <c r="B180" s="352"/>
      <c r="C180" s="330" t="s">
        <v>197</v>
      </c>
      <c r="D180" s="330"/>
      <c r="E180" s="330"/>
      <c r="F180" s="351" t="s">
        <v>76</v>
      </c>
      <c r="G180" s="330"/>
      <c r="H180" s="330" t="s">
        <v>3220</v>
      </c>
      <c r="I180" s="330" t="s">
        <v>3181</v>
      </c>
      <c r="J180" s="330"/>
      <c r="K180" s="373"/>
    </row>
    <row r="181" ht="15" customHeight="1">
      <c r="B181" s="352"/>
      <c r="C181" s="330" t="s">
        <v>3221</v>
      </c>
      <c r="D181" s="330"/>
      <c r="E181" s="330"/>
      <c r="F181" s="351" t="s">
        <v>76</v>
      </c>
      <c r="G181" s="330"/>
      <c r="H181" s="330" t="s">
        <v>3222</v>
      </c>
      <c r="I181" s="330" t="s">
        <v>3181</v>
      </c>
      <c r="J181" s="330"/>
      <c r="K181" s="373"/>
    </row>
    <row r="182" ht="15" customHeight="1">
      <c r="B182" s="352"/>
      <c r="C182" s="330" t="s">
        <v>3210</v>
      </c>
      <c r="D182" s="330"/>
      <c r="E182" s="330"/>
      <c r="F182" s="351" t="s">
        <v>76</v>
      </c>
      <c r="G182" s="330"/>
      <c r="H182" s="330" t="s">
        <v>3223</v>
      </c>
      <c r="I182" s="330" t="s">
        <v>3181</v>
      </c>
      <c r="J182" s="330"/>
      <c r="K182" s="373"/>
    </row>
    <row r="183" ht="15" customHeight="1">
      <c r="B183" s="352"/>
      <c r="C183" s="330" t="s">
        <v>199</v>
      </c>
      <c r="D183" s="330"/>
      <c r="E183" s="330"/>
      <c r="F183" s="351" t="s">
        <v>3153</v>
      </c>
      <c r="G183" s="330"/>
      <c r="H183" s="330" t="s">
        <v>3224</v>
      </c>
      <c r="I183" s="330" t="s">
        <v>3149</v>
      </c>
      <c r="J183" s="330">
        <v>50</v>
      </c>
      <c r="K183" s="373"/>
    </row>
    <row r="184" ht="15" customHeight="1">
      <c r="B184" s="352"/>
      <c r="C184" s="330" t="s">
        <v>3225</v>
      </c>
      <c r="D184" s="330"/>
      <c r="E184" s="330"/>
      <c r="F184" s="351" t="s">
        <v>3153</v>
      </c>
      <c r="G184" s="330"/>
      <c r="H184" s="330" t="s">
        <v>3226</v>
      </c>
      <c r="I184" s="330" t="s">
        <v>3227</v>
      </c>
      <c r="J184" s="330"/>
      <c r="K184" s="373"/>
    </row>
    <row r="185" ht="15" customHeight="1">
      <c r="B185" s="352"/>
      <c r="C185" s="330" t="s">
        <v>3228</v>
      </c>
      <c r="D185" s="330"/>
      <c r="E185" s="330"/>
      <c r="F185" s="351" t="s">
        <v>3153</v>
      </c>
      <c r="G185" s="330"/>
      <c r="H185" s="330" t="s">
        <v>3229</v>
      </c>
      <c r="I185" s="330" t="s">
        <v>3227</v>
      </c>
      <c r="J185" s="330"/>
      <c r="K185" s="373"/>
    </row>
    <row r="186" ht="15" customHeight="1">
      <c r="B186" s="352"/>
      <c r="C186" s="330" t="s">
        <v>3230</v>
      </c>
      <c r="D186" s="330"/>
      <c r="E186" s="330"/>
      <c r="F186" s="351" t="s">
        <v>3153</v>
      </c>
      <c r="G186" s="330"/>
      <c r="H186" s="330" t="s">
        <v>3231</v>
      </c>
      <c r="I186" s="330" t="s">
        <v>3227</v>
      </c>
      <c r="J186" s="330"/>
      <c r="K186" s="373"/>
    </row>
    <row r="187" ht="15" customHeight="1">
      <c r="B187" s="352"/>
      <c r="C187" s="385" t="s">
        <v>3232</v>
      </c>
      <c r="D187" s="330"/>
      <c r="E187" s="330"/>
      <c r="F187" s="351" t="s">
        <v>3153</v>
      </c>
      <c r="G187" s="330"/>
      <c r="H187" s="330" t="s">
        <v>3233</v>
      </c>
      <c r="I187" s="330" t="s">
        <v>3234</v>
      </c>
      <c r="J187" s="386" t="s">
        <v>3235</v>
      </c>
      <c r="K187" s="373"/>
    </row>
    <row r="188" ht="15" customHeight="1">
      <c r="B188" s="352"/>
      <c r="C188" s="336" t="s">
        <v>42</v>
      </c>
      <c r="D188" s="330"/>
      <c r="E188" s="330"/>
      <c r="F188" s="351" t="s">
        <v>76</v>
      </c>
      <c r="G188" s="330"/>
      <c r="H188" s="326" t="s">
        <v>3236</v>
      </c>
      <c r="I188" s="330" t="s">
        <v>3237</v>
      </c>
      <c r="J188" s="330"/>
      <c r="K188" s="373"/>
    </row>
    <row r="189" ht="15" customHeight="1">
      <c r="B189" s="352"/>
      <c r="C189" s="336" t="s">
        <v>3238</v>
      </c>
      <c r="D189" s="330"/>
      <c r="E189" s="330"/>
      <c r="F189" s="351" t="s">
        <v>76</v>
      </c>
      <c r="G189" s="330"/>
      <c r="H189" s="330" t="s">
        <v>3239</v>
      </c>
      <c r="I189" s="330" t="s">
        <v>3181</v>
      </c>
      <c r="J189" s="330"/>
      <c r="K189" s="373"/>
    </row>
    <row r="190" ht="15" customHeight="1">
      <c r="B190" s="352"/>
      <c r="C190" s="336" t="s">
        <v>3240</v>
      </c>
      <c r="D190" s="330"/>
      <c r="E190" s="330"/>
      <c r="F190" s="351" t="s">
        <v>76</v>
      </c>
      <c r="G190" s="330"/>
      <c r="H190" s="330" t="s">
        <v>3241</v>
      </c>
      <c r="I190" s="330" t="s">
        <v>3181</v>
      </c>
      <c r="J190" s="330"/>
      <c r="K190" s="373"/>
    </row>
    <row r="191" ht="15" customHeight="1">
      <c r="B191" s="352"/>
      <c r="C191" s="336" t="s">
        <v>3242</v>
      </c>
      <c r="D191" s="330"/>
      <c r="E191" s="330"/>
      <c r="F191" s="351" t="s">
        <v>3153</v>
      </c>
      <c r="G191" s="330"/>
      <c r="H191" s="330" t="s">
        <v>3243</v>
      </c>
      <c r="I191" s="330" t="s">
        <v>3181</v>
      </c>
      <c r="J191" s="330"/>
      <c r="K191" s="373"/>
    </row>
    <row r="192" ht="15" customHeight="1">
      <c r="B192" s="379"/>
      <c r="C192" s="387"/>
      <c r="D192" s="361"/>
      <c r="E192" s="361"/>
      <c r="F192" s="361"/>
      <c r="G192" s="361"/>
      <c r="H192" s="361"/>
      <c r="I192" s="361"/>
      <c r="J192" s="361"/>
      <c r="K192" s="380"/>
    </row>
    <row r="193" ht="18.75" customHeight="1">
      <c r="B193" s="326"/>
      <c r="C193" s="330"/>
      <c r="D193" s="330"/>
      <c r="E193" s="330"/>
      <c r="F193" s="351"/>
      <c r="G193" s="330"/>
      <c r="H193" s="330"/>
      <c r="I193" s="330"/>
      <c r="J193" s="330"/>
      <c r="K193" s="326"/>
    </row>
    <row r="194" ht="18.75" customHeight="1">
      <c r="B194" s="326"/>
      <c r="C194" s="330"/>
      <c r="D194" s="330"/>
      <c r="E194" s="330"/>
      <c r="F194" s="351"/>
      <c r="G194" s="330"/>
      <c r="H194" s="330"/>
      <c r="I194" s="330"/>
      <c r="J194" s="330"/>
      <c r="K194" s="326"/>
    </row>
    <row r="195" ht="18.75" customHeight="1"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</row>
    <row r="196" ht="13.5">
      <c r="B196" s="316"/>
      <c r="C196" s="317"/>
      <c r="D196" s="317"/>
      <c r="E196" s="317"/>
      <c r="F196" s="317"/>
      <c r="G196" s="317"/>
      <c r="H196" s="317"/>
      <c r="I196" s="317"/>
      <c r="J196" s="317"/>
      <c r="K196" s="318"/>
    </row>
    <row r="197" ht="21">
      <c r="B197" s="319"/>
      <c r="C197" s="320" t="s">
        <v>3244</v>
      </c>
      <c r="D197" s="320"/>
      <c r="E197" s="320"/>
      <c r="F197" s="320"/>
      <c r="G197" s="320"/>
      <c r="H197" s="320"/>
      <c r="I197" s="320"/>
      <c r="J197" s="320"/>
      <c r="K197" s="321"/>
    </row>
    <row r="198" ht="25.5" customHeight="1">
      <c r="B198" s="319"/>
      <c r="C198" s="388" t="s">
        <v>3245</v>
      </c>
      <c r="D198" s="388"/>
      <c r="E198" s="388"/>
      <c r="F198" s="388" t="s">
        <v>3246</v>
      </c>
      <c r="G198" s="389"/>
      <c r="H198" s="388" t="s">
        <v>3247</v>
      </c>
      <c r="I198" s="388"/>
      <c r="J198" s="388"/>
      <c r="K198" s="321"/>
    </row>
    <row r="199" ht="5.25" customHeight="1">
      <c r="B199" s="352"/>
      <c r="C199" s="349"/>
      <c r="D199" s="349"/>
      <c r="E199" s="349"/>
      <c r="F199" s="349"/>
      <c r="G199" s="330"/>
      <c r="H199" s="349"/>
      <c r="I199" s="349"/>
      <c r="J199" s="349"/>
      <c r="K199" s="373"/>
    </row>
    <row r="200" ht="15" customHeight="1">
      <c r="B200" s="352"/>
      <c r="C200" s="330" t="s">
        <v>3237</v>
      </c>
      <c r="D200" s="330"/>
      <c r="E200" s="330"/>
      <c r="F200" s="351" t="s">
        <v>43</v>
      </c>
      <c r="G200" s="330"/>
      <c r="H200" s="330" t="s">
        <v>3248</v>
      </c>
      <c r="I200" s="330"/>
      <c r="J200" s="330"/>
      <c r="K200" s="373"/>
    </row>
    <row r="201" ht="15" customHeight="1">
      <c r="B201" s="352"/>
      <c r="C201" s="358"/>
      <c r="D201" s="330"/>
      <c r="E201" s="330"/>
      <c r="F201" s="351" t="s">
        <v>44</v>
      </c>
      <c r="G201" s="330"/>
      <c r="H201" s="330" t="s">
        <v>3249</v>
      </c>
      <c r="I201" s="330"/>
      <c r="J201" s="330"/>
      <c r="K201" s="373"/>
    </row>
    <row r="202" ht="15" customHeight="1">
      <c r="B202" s="352"/>
      <c r="C202" s="358"/>
      <c r="D202" s="330"/>
      <c r="E202" s="330"/>
      <c r="F202" s="351" t="s">
        <v>47</v>
      </c>
      <c r="G202" s="330"/>
      <c r="H202" s="330" t="s">
        <v>3250</v>
      </c>
      <c r="I202" s="330"/>
      <c r="J202" s="330"/>
      <c r="K202" s="373"/>
    </row>
    <row r="203" ht="15" customHeight="1">
      <c r="B203" s="352"/>
      <c r="C203" s="330"/>
      <c r="D203" s="330"/>
      <c r="E203" s="330"/>
      <c r="F203" s="351" t="s">
        <v>45</v>
      </c>
      <c r="G203" s="330"/>
      <c r="H203" s="330" t="s">
        <v>3251</v>
      </c>
      <c r="I203" s="330"/>
      <c r="J203" s="330"/>
      <c r="K203" s="373"/>
    </row>
    <row r="204" ht="15" customHeight="1">
      <c r="B204" s="352"/>
      <c r="C204" s="330"/>
      <c r="D204" s="330"/>
      <c r="E204" s="330"/>
      <c r="F204" s="351" t="s">
        <v>46</v>
      </c>
      <c r="G204" s="330"/>
      <c r="H204" s="330" t="s">
        <v>3252</v>
      </c>
      <c r="I204" s="330"/>
      <c r="J204" s="330"/>
      <c r="K204" s="373"/>
    </row>
    <row r="205" ht="15" customHeight="1">
      <c r="B205" s="352"/>
      <c r="C205" s="330"/>
      <c r="D205" s="330"/>
      <c r="E205" s="330"/>
      <c r="F205" s="351"/>
      <c r="G205" s="330"/>
      <c r="H205" s="330"/>
      <c r="I205" s="330"/>
      <c r="J205" s="330"/>
      <c r="K205" s="373"/>
    </row>
    <row r="206" ht="15" customHeight="1">
      <c r="B206" s="352"/>
      <c r="C206" s="330" t="s">
        <v>3193</v>
      </c>
      <c r="D206" s="330"/>
      <c r="E206" s="330"/>
      <c r="F206" s="351" t="s">
        <v>78</v>
      </c>
      <c r="G206" s="330"/>
      <c r="H206" s="330" t="s">
        <v>3253</v>
      </c>
      <c r="I206" s="330"/>
      <c r="J206" s="330"/>
      <c r="K206" s="373"/>
    </row>
    <row r="207" ht="15" customHeight="1">
      <c r="B207" s="352"/>
      <c r="C207" s="358"/>
      <c r="D207" s="330"/>
      <c r="E207" s="330"/>
      <c r="F207" s="351" t="s">
        <v>3094</v>
      </c>
      <c r="G207" s="330"/>
      <c r="H207" s="330" t="s">
        <v>3095</v>
      </c>
      <c r="I207" s="330"/>
      <c r="J207" s="330"/>
      <c r="K207" s="373"/>
    </row>
    <row r="208" ht="15" customHeight="1">
      <c r="B208" s="352"/>
      <c r="C208" s="330"/>
      <c r="D208" s="330"/>
      <c r="E208" s="330"/>
      <c r="F208" s="351" t="s">
        <v>3092</v>
      </c>
      <c r="G208" s="330"/>
      <c r="H208" s="330" t="s">
        <v>3254</v>
      </c>
      <c r="I208" s="330"/>
      <c r="J208" s="330"/>
      <c r="K208" s="373"/>
    </row>
    <row r="209" ht="15" customHeight="1">
      <c r="B209" s="390"/>
      <c r="C209" s="358"/>
      <c r="D209" s="358"/>
      <c r="E209" s="358"/>
      <c r="F209" s="351" t="s">
        <v>142</v>
      </c>
      <c r="G209" s="336"/>
      <c r="H209" s="377" t="s">
        <v>143</v>
      </c>
      <c r="I209" s="377"/>
      <c r="J209" s="377"/>
      <c r="K209" s="391"/>
    </row>
    <row r="210" ht="15" customHeight="1">
      <c r="B210" s="390"/>
      <c r="C210" s="358"/>
      <c r="D210" s="358"/>
      <c r="E210" s="358"/>
      <c r="F210" s="351" t="s">
        <v>3096</v>
      </c>
      <c r="G210" s="336"/>
      <c r="H210" s="377" t="s">
        <v>3255</v>
      </c>
      <c r="I210" s="377"/>
      <c r="J210" s="377"/>
      <c r="K210" s="391"/>
    </row>
    <row r="211" ht="15" customHeight="1">
      <c r="B211" s="390"/>
      <c r="C211" s="358"/>
      <c r="D211" s="358"/>
      <c r="E211" s="358"/>
      <c r="F211" s="392"/>
      <c r="G211" s="336"/>
      <c r="H211" s="393"/>
      <c r="I211" s="393"/>
      <c r="J211" s="393"/>
      <c r="K211" s="391"/>
    </row>
    <row r="212" ht="15" customHeight="1">
      <c r="B212" s="390"/>
      <c r="C212" s="330" t="s">
        <v>3217</v>
      </c>
      <c r="D212" s="358"/>
      <c r="E212" s="358"/>
      <c r="F212" s="351">
        <v>1</v>
      </c>
      <c r="G212" s="336"/>
      <c r="H212" s="377" t="s">
        <v>3256</v>
      </c>
      <c r="I212" s="377"/>
      <c r="J212" s="377"/>
      <c r="K212" s="391"/>
    </row>
    <row r="213" ht="15" customHeight="1">
      <c r="B213" s="390"/>
      <c r="C213" s="358"/>
      <c r="D213" s="358"/>
      <c r="E213" s="358"/>
      <c r="F213" s="351">
        <v>2</v>
      </c>
      <c r="G213" s="336"/>
      <c r="H213" s="377" t="s">
        <v>3257</v>
      </c>
      <c r="I213" s="377"/>
      <c r="J213" s="377"/>
      <c r="K213" s="391"/>
    </row>
    <row r="214" ht="15" customHeight="1">
      <c r="B214" s="390"/>
      <c r="C214" s="358"/>
      <c r="D214" s="358"/>
      <c r="E214" s="358"/>
      <c r="F214" s="351">
        <v>3</v>
      </c>
      <c r="G214" s="336"/>
      <c r="H214" s="377" t="s">
        <v>3258</v>
      </c>
      <c r="I214" s="377"/>
      <c r="J214" s="377"/>
      <c r="K214" s="391"/>
    </row>
    <row r="215" ht="15" customHeight="1">
      <c r="B215" s="390"/>
      <c r="C215" s="358"/>
      <c r="D215" s="358"/>
      <c r="E215" s="358"/>
      <c r="F215" s="351">
        <v>4</v>
      </c>
      <c r="G215" s="336"/>
      <c r="H215" s="377" t="s">
        <v>3259</v>
      </c>
      <c r="I215" s="377"/>
      <c r="J215" s="377"/>
      <c r="K215" s="391"/>
    </row>
    <row r="216" ht="12.75" customHeight="1">
      <c r="B216" s="394"/>
      <c r="C216" s="395"/>
      <c r="D216" s="395"/>
      <c r="E216" s="395"/>
      <c r="F216" s="395"/>
      <c r="G216" s="395"/>
      <c r="H216" s="395"/>
      <c r="I216" s="395"/>
      <c r="J216" s="395"/>
      <c r="K216" s="396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86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153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155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ROUND(J114,2)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ROUND(SUM(BE114:BE959), 2)</f>
        <v>0</v>
      </c>
      <c r="G32" s="48"/>
      <c r="H32" s="48"/>
      <c r="I32" s="172">
        <v>0.20999999999999999</v>
      </c>
      <c r="J32" s="171">
        <f>ROUND(ROUND((SUM(BE114:BE959)),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ROUND(SUM(BF114:BF959), 2)</f>
        <v>0</v>
      </c>
      <c r="G33" s="48"/>
      <c r="H33" s="48"/>
      <c r="I33" s="172">
        <v>0.14999999999999999</v>
      </c>
      <c r="J33" s="171">
        <f>ROUND(ROUND((SUM(BF114:BF959)),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ROUND(SUM(BG114:BG959),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ROUND(SUM(BH114:BH959),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ROUND(SUM(BI114:BI959),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153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>A.1 - HSV+PSV - HZ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J114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161</v>
      </c>
      <c r="E61" s="194"/>
      <c r="F61" s="194"/>
      <c r="G61" s="194"/>
      <c r="H61" s="194"/>
      <c r="I61" s="195"/>
      <c r="J61" s="196">
        <f>J115</f>
        <v>0</v>
      </c>
      <c r="K61" s="197"/>
    </row>
    <row r="62" s="9" customFormat="1" ht="19.92" customHeight="1">
      <c r="B62" s="198"/>
      <c r="C62" s="199"/>
      <c r="D62" s="200" t="s">
        <v>162</v>
      </c>
      <c r="E62" s="201"/>
      <c r="F62" s="201"/>
      <c r="G62" s="201"/>
      <c r="H62" s="201"/>
      <c r="I62" s="202"/>
      <c r="J62" s="203">
        <f>J116</f>
        <v>0</v>
      </c>
      <c r="K62" s="204"/>
    </row>
    <row r="63" s="9" customFormat="1" ht="19.92" customHeight="1">
      <c r="B63" s="198"/>
      <c r="C63" s="199"/>
      <c r="D63" s="200" t="s">
        <v>163</v>
      </c>
      <c r="E63" s="201"/>
      <c r="F63" s="201"/>
      <c r="G63" s="201"/>
      <c r="H63" s="201"/>
      <c r="I63" s="202"/>
      <c r="J63" s="203">
        <f>J184</f>
        <v>0</v>
      </c>
      <c r="K63" s="204"/>
    </row>
    <row r="64" s="9" customFormat="1" ht="19.92" customHeight="1">
      <c r="B64" s="198"/>
      <c r="C64" s="199"/>
      <c r="D64" s="200" t="s">
        <v>164</v>
      </c>
      <c r="E64" s="201"/>
      <c r="F64" s="201"/>
      <c r="G64" s="201"/>
      <c r="H64" s="201"/>
      <c r="I64" s="202"/>
      <c r="J64" s="203">
        <f>J185</f>
        <v>0</v>
      </c>
      <c r="K64" s="204"/>
    </row>
    <row r="65" s="9" customFormat="1" ht="19.92" customHeight="1">
      <c r="B65" s="198"/>
      <c r="C65" s="199"/>
      <c r="D65" s="200" t="s">
        <v>165</v>
      </c>
      <c r="E65" s="201"/>
      <c r="F65" s="201"/>
      <c r="G65" s="201"/>
      <c r="H65" s="201"/>
      <c r="I65" s="202"/>
      <c r="J65" s="203">
        <f>J200</f>
        <v>0</v>
      </c>
      <c r="K65" s="204"/>
    </row>
    <row r="66" s="9" customFormat="1" ht="19.92" customHeight="1">
      <c r="B66" s="198"/>
      <c r="C66" s="199"/>
      <c r="D66" s="200" t="s">
        <v>166</v>
      </c>
      <c r="E66" s="201"/>
      <c r="F66" s="201"/>
      <c r="G66" s="201"/>
      <c r="H66" s="201"/>
      <c r="I66" s="202"/>
      <c r="J66" s="203">
        <f>J309</f>
        <v>0</v>
      </c>
      <c r="K66" s="204"/>
    </row>
    <row r="67" s="9" customFormat="1" ht="19.92" customHeight="1">
      <c r="B67" s="198"/>
      <c r="C67" s="199"/>
      <c r="D67" s="200" t="s">
        <v>167</v>
      </c>
      <c r="E67" s="201"/>
      <c r="F67" s="201"/>
      <c r="G67" s="201"/>
      <c r="H67" s="201"/>
      <c r="I67" s="202"/>
      <c r="J67" s="203">
        <f>J360</f>
        <v>0</v>
      </c>
      <c r="K67" s="204"/>
    </row>
    <row r="68" s="9" customFormat="1" ht="14.88" customHeight="1">
      <c r="B68" s="198"/>
      <c r="C68" s="199"/>
      <c r="D68" s="200" t="s">
        <v>168</v>
      </c>
      <c r="E68" s="201"/>
      <c r="F68" s="201"/>
      <c r="G68" s="201"/>
      <c r="H68" s="201"/>
      <c r="I68" s="202"/>
      <c r="J68" s="203">
        <f>J361</f>
        <v>0</v>
      </c>
      <c r="K68" s="204"/>
    </row>
    <row r="69" s="9" customFormat="1" ht="19.92" customHeight="1">
      <c r="B69" s="198"/>
      <c r="C69" s="199"/>
      <c r="D69" s="200" t="s">
        <v>169</v>
      </c>
      <c r="E69" s="201"/>
      <c r="F69" s="201"/>
      <c r="G69" s="201"/>
      <c r="H69" s="201"/>
      <c r="I69" s="202"/>
      <c r="J69" s="203">
        <f>J416</f>
        <v>0</v>
      </c>
      <c r="K69" s="204"/>
    </row>
    <row r="70" s="9" customFormat="1" ht="19.92" customHeight="1">
      <c r="B70" s="198"/>
      <c r="C70" s="199"/>
      <c r="D70" s="200" t="s">
        <v>170</v>
      </c>
      <c r="E70" s="201"/>
      <c r="F70" s="201"/>
      <c r="G70" s="201"/>
      <c r="H70" s="201"/>
      <c r="I70" s="202"/>
      <c r="J70" s="203">
        <f>J447</f>
        <v>0</v>
      </c>
      <c r="K70" s="204"/>
    </row>
    <row r="71" s="9" customFormat="1" ht="19.92" customHeight="1">
      <c r="B71" s="198"/>
      <c r="C71" s="199"/>
      <c r="D71" s="200" t="s">
        <v>171</v>
      </c>
      <c r="E71" s="201"/>
      <c r="F71" s="201"/>
      <c r="G71" s="201"/>
      <c r="H71" s="201"/>
      <c r="I71" s="202"/>
      <c r="J71" s="203">
        <f>J472</f>
        <v>0</v>
      </c>
      <c r="K71" s="204"/>
    </row>
    <row r="72" s="9" customFormat="1" ht="19.92" customHeight="1">
      <c r="B72" s="198"/>
      <c r="C72" s="199"/>
      <c r="D72" s="200" t="s">
        <v>172</v>
      </c>
      <c r="E72" s="201"/>
      <c r="F72" s="201"/>
      <c r="G72" s="201"/>
      <c r="H72" s="201"/>
      <c r="I72" s="202"/>
      <c r="J72" s="203">
        <f>J492</f>
        <v>0</v>
      </c>
      <c r="K72" s="204"/>
    </row>
    <row r="73" s="9" customFormat="1" ht="19.92" customHeight="1">
      <c r="B73" s="198"/>
      <c r="C73" s="199"/>
      <c r="D73" s="200" t="s">
        <v>173</v>
      </c>
      <c r="E73" s="201"/>
      <c r="F73" s="201"/>
      <c r="G73" s="201"/>
      <c r="H73" s="201"/>
      <c r="I73" s="202"/>
      <c r="J73" s="203">
        <f>J510</f>
        <v>0</v>
      </c>
      <c r="K73" s="204"/>
    </row>
    <row r="74" s="9" customFormat="1" ht="19.92" customHeight="1">
      <c r="B74" s="198"/>
      <c r="C74" s="199"/>
      <c r="D74" s="200" t="s">
        <v>174</v>
      </c>
      <c r="E74" s="201"/>
      <c r="F74" s="201"/>
      <c r="G74" s="201"/>
      <c r="H74" s="201"/>
      <c r="I74" s="202"/>
      <c r="J74" s="203">
        <f>J521</f>
        <v>0</v>
      </c>
      <c r="K74" s="204"/>
    </row>
    <row r="75" s="9" customFormat="1" ht="19.92" customHeight="1">
      <c r="B75" s="198"/>
      <c r="C75" s="199"/>
      <c r="D75" s="200" t="s">
        <v>175</v>
      </c>
      <c r="E75" s="201"/>
      <c r="F75" s="201"/>
      <c r="G75" s="201"/>
      <c r="H75" s="201"/>
      <c r="I75" s="202"/>
      <c r="J75" s="203">
        <f>J651</f>
        <v>0</v>
      </c>
      <c r="K75" s="204"/>
    </row>
    <row r="76" s="9" customFormat="1" ht="19.92" customHeight="1">
      <c r="B76" s="198"/>
      <c r="C76" s="199"/>
      <c r="D76" s="200" t="s">
        <v>176</v>
      </c>
      <c r="E76" s="201"/>
      <c r="F76" s="201"/>
      <c r="G76" s="201"/>
      <c r="H76" s="201"/>
      <c r="I76" s="202"/>
      <c r="J76" s="203">
        <f>J657</f>
        <v>0</v>
      </c>
      <c r="K76" s="204"/>
    </row>
    <row r="77" s="8" customFormat="1" ht="24.96" customHeight="1">
      <c r="B77" s="191"/>
      <c r="C77" s="192"/>
      <c r="D77" s="193" t="s">
        <v>177</v>
      </c>
      <c r="E77" s="194"/>
      <c r="F77" s="194"/>
      <c r="G77" s="194"/>
      <c r="H77" s="194"/>
      <c r="I77" s="195"/>
      <c r="J77" s="196">
        <f>J659</f>
        <v>0</v>
      </c>
      <c r="K77" s="197"/>
    </row>
    <row r="78" s="9" customFormat="1" ht="19.92" customHeight="1">
      <c r="B78" s="198"/>
      <c r="C78" s="199"/>
      <c r="D78" s="200" t="s">
        <v>178</v>
      </c>
      <c r="E78" s="201"/>
      <c r="F78" s="201"/>
      <c r="G78" s="201"/>
      <c r="H78" s="201"/>
      <c r="I78" s="202"/>
      <c r="J78" s="203">
        <f>J660</f>
        <v>0</v>
      </c>
      <c r="K78" s="204"/>
    </row>
    <row r="79" s="9" customFormat="1" ht="19.92" customHeight="1">
      <c r="B79" s="198"/>
      <c r="C79" s="199"/>
      <c r="D79" s="200" t="s">
        <v>179</v>
      </c>
      <c r="E79" s="201"/>
      <c r="F79" s="201"/>
      <c r="G79" s="201"/>
      <c r="H79" s="201"/>
      <c r="I79" s="202"/>
      <c r="J79" s="203">
        <f>J705</f>
        <v>0</v>
      </c>
      <c r="K79" s="204"/>
    </row>
    <row r="80" s="9" customFormat="1" ht="19.92" customHeight="1">
      <c r="B80" s="198"/>
      <c r="C80" s="199"/>
      <c r="D80" s="200" t="s">
        <v>180</v>
      </c>
      <c r="E80" s="201"/>
      <c r="F80" s="201"/>
      <c r="G80" s="201"/>
      <c r="H80" s="201"/>
      <c r="I80" s="202"/>
      <c r="J80" s="203">
        <f>J717</f>
        <v>0</v>
      </c>
      <c r="K80" s="204"/>
    </row>
    <row r="81" s="9" customFormat="1" ht="19.92" customHeight="1">
      <c r="B81" s="198"/>
      <c r="C81" s="199"/>
      <c r="D81" s="200" t="s">
        <v>181</v>
      </c>
      <c r="E81" s="201"/>
      <c r="F81" s="201"/>
      <c r="G81" s="201"/>
      <c r="H81" s="201"/>
      <c r="I81" s="202"/>
      <c r="J81" s="203">
        <f>J737</f>
        <v>0</v>
      </c>
      <c r="K81" s="204"/>
    </row>
    <row r="82" s="9" customFormat="1" ht="19.92" customHeight="1">
      <c r="B82" s="198"/>
      <c r="C82" s="199"/>
      <c r="D82" s="200" t="s">
        <v>182</v>
      </c>
      <c r="E82" s="201"/>
      <c r="F82" s="201"/>
      <c r="G82" s="201"/>
      <c r="H82" s="201"/>
      <c r="I82" s="202"/>
      <c r="J82" s="203">
        <f>J770</f>
        <v>0</v>
      </c>
      <c r="K82" s="204"/>
    </row>
    <row r="83" s="9" customFormat="1" ht="19.92" customHeight="1">
      <c r="B83" s="198"/>
      <c r="C83" s="199"/>
      <c r="D83" s="200" t="s">
        <v>183</v>
      </c>
      <c r="E83" s="201"/>
      <c r="F83" s="201"/>
      <c r="G83" s="201"/>
      <c r="H83" s="201"/>
      <c r="I83" s="202"/>
      <c r="J83" s="203">
        <f>J774</f>
        <v>0</v>
      </c>
      <c r="K83" s="204"/>
    </row>
    <row r="84" s="9" customFormat="1" ht="19.92" customHeight="1">
      <c r="B84" s="198"/>
      <c r="C84" s="199"/>
      <c r="D84" s="200" t="s">
        <v>184</v>
      </c>
      <c r="E84" s="201"/>
      <c r="F84" s="201"/>
      <c r="G84" s="201"/>
      <c r="H84" s="201"/>
      <c r="I84" s="202"/>
      <c r="J84" s="203">
        <f>J834</f>
        <v>0</v>
      </c>
      <c r="K84" s="204"/>
    </row>
    <row r="85" s="9" customFormat="1" ht="19.92" customHeight="1">
      <c r="B85" s="198"/>
      <c r="C85" s="199"/>
      <c r="D85" s="200" t="s">
        <v>185</v>
      </c>
      <c r="E85" s="201"/>
      <c r="F85" s="201"/>
      <c r="G85" s="201"/>
      <c r="H85" s="201"/>
      <c r="I85" s="202"/>
      <c r="J85" s="203">
        <f>J861</f>
        <v>0</v>
      </c>
      <c r="K85" s="204"/>
    </row>
    <row r="86" s="9" customFormat="1" ht="19.92" customHeight="1">
      <c r="B86" s="198"/>
      <c r="C86" s="199"/>
      <c r="D86" s="200" t="s">
        <v>186</v>
      </c>
      <c r="E86" s="201"/>
      <c r="F86" s="201"/>
      <c r="G86" s="201"/>
      <c r="H86" s="201"/>
      <c r="I86" s="202"/>
      <c r="J86" s="203">
        <f>J876</f>
        <v>0</v>
      </c>
      <c r="K86" s="204"/>
    </row>
    <row r="87" s="9" customFormat="1" ht="19.92" customHeight="1">
      <c r="B87" s="198"/>
      <c r="C87" s="199"/>
      <c r="D87" s="200" t="s">
        <v>187</v>
      </c>
      <c r="E87" s="201"/>
      <c r="F87" s="201"/>
      <c r="G87" s="201"/>
      <c r="H87" s="201"/>
      <c r="I87" s="202"/>
      <c r="J87" s="203">
        <f>J902</f>
        <v>0</v>
      </c>
      <c r="K87" s="204"/>
    </row>
    <row r="88" s="9" customFormat="1" ht="19.92" customHeight="1">
      <c r="B88" s="198"/>
      <c r="C88" s="199"/>
      <c r="D88" s="200" t="s">
        <v>188</v>
      </c>
      <c r="E88" s="201"/>
      <c r="F88" s="201"/>
      <c r="G88" s="201"/>
      <c r="H88" s="201"/>
      <c r="I88" s="202"/>
      <c r="J88" s="203">
        <f>J922</f>
        <v>0</v>
      </c>
      <c r="K88" s="204"/>
    </row>
    <row r="89" s="9" customFormat="1" ht="19.92" customHeight="1">
      <c r="B89" s="198"/>
      <c r="C89" s="199"/>
      <c r="D89" s="200" t="s">
        <v>189</v>
      </c>
      <c r="E89" s="201"/>
      <c r="F89" s="201"/>
      <c r="G89" s="201"/>
      <c r="H89" s="201"/>
      <c r="I89" s="202"/>
      <c r="J89" s="203">
        <f>J936</f>
        <v>0</v>
      </c>
      <c r="K89" s="204"/>
    </row>
    <row r="90" s="9" customFormat="1" ht="19.92" customHeight="1">
      <c r="B90" s="198"/>
      <c r="C90" s="199"/>
      <c r="D90" s="200" t="s">
        <v>190</v>
      </c>
      <c r="E90" s="201"/>
      <c r="F90" s="201"/>
      <c r="G90" s="201"/>
      <c r="H90" s="201"/>
      <c r="I90" s="202"/>
      <c r="J90" s="203">
        <f>J950</f>
        <v>0</v>
      </c>
      <c r="K90" s="204"/>
    </row>
    <row r="91" s="8" customFormat="1" ht="24.96" customHeight="1">
      <c r="B91" s="191"/>
      <c r="C91" s="192"/>
      <c r="D91" s="193" t="s">
        <v>191</v>
      </c>
      <c r="E91" s="194"/>
      <c r="F91" s="194"/>
      <c r="G91" s="194"/>
      <c r="H91" s="194"/>
      <c r="I91" s="195"/>
      <c r="J91" s="196">
        <f>J956</f>
        <v>0</v>
      </c>
      <c r="K91" s="197"/>
    </row>
    <row r="92" s="9" customFormat="1" ht="19.92" customHeight="1">
      <c r="B92" s="198"/>
      <c r="C92" s="199"/>
      <c r="D92" s="200" t="s">
        <v>192</v>
      </c>
      <c r="E92" s="201"/>
      <c r="F92" s="201"/>
      <c r="G92" s="201"/>
      <c r="H92" s="201"/>
      <c r="I92" s="202"/>
      <c r="J92" s="203">
        <f>J957</f>
        <v>0</v>
      </c>
      <c r="K92" s="204"/>
    </row>
    <row r="93" s="1" customFormat="1" ht="21.84" customHeight="1">
      <c r="B93" s="47"/>
      <c r="C93" s="48"/>
      <c r="D93" s="48"/>
      <c r="E93" s="48"/>
      <c r="F93" s="48"/>
      <c r="G93" s="48"/>
      <c r="H93" s="48"/>
      <c r="I93" s="158"/>
      <c r="J93" s="48"/>
      <c r="K93" s="52"/>
    </row>
    <row r="94" s="1" customFormat="1" ht="6.96" customHeight="1">
      <c r="B94" s="68"/>
      <c r="C94" s="69"/>
      <c r="D94" s="69"/>
      <c r="E94" s="69"/>
      <c r="F94" s="69"/>
      <c r="G94" s="69"/>
      <c r="H94" s="69"/>
      <c r="I94" s="180"/>
      <c r="J94" s="69"/>
      <c r="K94" s="70"/>
    </row>
    <row r="98" s="1" customFormat="1" ht="6.96" customHeight="1">
      <c r="B98" s="71"/>
      <c r="C98" s="72"/>
      <c r="D98" s="72"/>
      <c r="E98" s="72"/>
      <c r="F98" s="72"/>
      <c r="G98" s="72"/>
      <c r="H98" s="72"/>
      <c r="I98" s="183"/>
      <c r="J98" s="72"/>
      <c r="K98" s="72"/>
      <c r="L98" s="73"/>
    </row>
    <row r="99" s="1" customFormat="1" ht="36.96" customHeight="1">
      <c r="B99" s="47"/>
      <c r="C99" s="74" t="s">
        <v>193</v>
      </c>
      <c r="D99" s="75"/>
      <c r="E99" s="75"/>
      <c r="F99" s="75"/>
      <c r="G99" s="75"/>
      <c r="H99" s="75"/>
      <c r="I99" s="205"/>
      <c r="J99" s="75"/>
      <c r="K99" s="75"/>
      <c r="L99" s="73"/>
    </row>
    <row r="100" s="1" customFormat="1" ht="6.96" customHeight="1">
      <c r="B100" s="47"/>
      <c r="C100" s="75"/>
      <c r="D100" s="75"/>
      <c r="E100" s="75"/>
      <c r="F100" s="75"/>
      <c r="G100" s="75"/>
      <c r="H100" s="75"/>
      <c r="I100" s="205"/>
      <c r="J100" s="75"/>
      <c r="K100" s="75"/>
      <c r="L100" s="73"/>
    </row>
    <row r="101" s="1" customFormat="1" ht="14.4" customHeight="1">
      <c r="B101" s="47"/>
      <c r="C101" s="77" t="s">
        <v>18</v>
      </c>
      <c r="D101" s="75"/>
      <c r="E101" s="75"/>
      <c r="F101" s="75"/>
      <c r="G101" s="75"/>
      <c r="H101" s="75"/>
      <c r="I101" s="205"/>
      <c r="J101" s="75"/>
      <c r="K101" s="75"/>
      <c r="L101" s="73"/>
    </row>
    <row r="102" s="1" customFormat="1" ht="16.5" customHeight="1">
      <c r="B102" s="47"/>
      <c r="C102" s="75"/>
      <c r="D102" s="75"/>
      <c r="E102" s="206" t="str">
        <f>E7</f>
        <v>Stavební úpravy Hasičské zbrojnice č.p. 592, Polanka nad Odrou</v>
      </c>
      <c r="F102" s="77"/>
      <c r="G102" s="77"/>
      <c r="H102" s="77"/>
      <c r="I102" s="205"/>
      <c r="J102" s="75"/>
      <c r="K102" s="75"/>
      <c r="L102" s="73"/>
    </row>
    <row r="103">
      <c r="B103" s="29"/>
      <c r="C103" s="77" t="s">
        <v>152</v>
      </c>
      <c r="D103" s="207"/>
      <c r="E103" s="207"/>
      <c r="F103" s="207"/>
      <c r="G103" s="207"/>
      <c r="H103" s="207"/>
      <c r="I103" s="150"/>
      <c r="J103" s="207"/>
      <c r="K103" s="207"/>
      <c r="L103" s="208"/>
    </row>
    <row r="104" s="1" customFormat="1" ht="16.5" customHeight="1">
      <c r="B104" s="47"/>
      <c r="C104" s="75"/>
      <c r="D104" s="75"/>
      <c r="E104" s="206" t="s">
        <v>153</v>
      </c>
      <c r="F104" s="75"/>
      <c r="G104" s="75"/>
      <c r="H104" s="75"/>
      <c r="I104" s="205"/>
      <c r="J104" s="75"/>
      <c r="K104" s="75"/>
      <c r="L104" s="73"/>
    </row>
    <row r="105" s="1" customFormat="1" ht="14.4" customHeight="1">
      <c r="B105" s="47"/>
      <c r="C105" s="77" t="s">
        <v>154</v>
      </c>
      <c r="D105" s="75"/>
      <c r="E105" s="75"/>
      <c r="F105" s="75"/>
      <c r="G105" s="75"/>
      <c r="H105" s="75"/>
      <c r="I105" s="205"/>
      <c r="J105" s="75"/>
      <c r="K105" s="75"/>
      <c r="L105" s="73"/>
    </row>
    <row r="106" s="1" customFormat="1" ht="17.25" customHeight="1">
      <c r="B106" s="47"/>
      <c r="C106" s="75"/>
      <c r="D106" s="75"/>
      <c r="E106" s="83" t="str">
        <f>E11</f>
        <v>A.1 - HSV+PSV - HZ</v>
      </c>
      <c r="F106" s="75"/>
      <c r="G106" s="75"/>
      <c r="H106" s="75"/>
      <c r="I106" s="205"/>
      <c r="J106" s="75"/>
      <c r="K106" s="75"/>
      <c r="L106" s="73"/>
    </row>
    <row r="107" s="1" customFormat="1" ht="6.96" customHeight="1">
      <c r="B107" s="47"/>
      <c r="C107" s="75"/>
      <c r="D107" s="75"/>
      <c r="E107" s="75"/>
      <c r="F107" s="75"/>
      <c r="G107" s="75"/>
      <c r="H107" s="75"/>
      <c r="I107" s="205"/>
      <c r="J107" s="75"/>
      <c r="K107" s="75"/>
      <c r="L107" s="73"/>
    </row>
    <row r="108" s="1" customFormat="1" ht="18" customHeight="1">
      <c r="B108" s="47"/>
      <c r="C108" s="77" t="s">
        <v>23</v>
      </c>
      <c r="D108" s="75"/>
      <c r="E108" s="75"/>
      <c r="F108" s="209" t="str">
        <f>F14</f>
        <v xml:space="preserve"> </v>
      </c>
      <c r="G108" s="75"/>
      <c r="H108" s="75"/>
      <c r="I108" s="210" t="s">
        <v>25</v>
      </c>
      <c r="J108" s="86" t="str">
        <f>IF(J14="","",J14)</f>
        <v>24. 10. 2017</v>
      </c>
      <c r="K108" s="75"/>
      <c r="L108" s="73"/>
    </row>
    <row r="109" s="1" customFormat="1" ht="6.96" customHeight="1">
      <c r="B109" s="47"/>
      <c r="C109" s="75"/>
      <c r="D109" s="75"/>
      <c r="E109" s="75"/>
      <c r="F109" s="75"/>
      <c r="G109" s="75"/>
      <c r="H109" s="75"/>
      <c r="I109" s="205"/>
      <c r="J109" s="75"/>
      <c r="K109" s="75"/>
      <c r="L109" s="73"/>
    </row>
    <row r="110" s="1" customFormat="1">
      <c r="B110" s="47"/>
      <c r="C110" s="77" t="s">
        <v>27</v>
      </c>
      <c r="D110" s="75"/>
      <c r="E110" s="75"/>
      <c r="F110" s="209" t="str">
        <f>E17</f>
        <v>SMO MěOb Polanka nad Odrou</v>
      </c>
      <c r="G110" s="75"/>
      <c r="H110" s="75"/>
      <c r="I110" s="210" t="s">
        <v>33</v>
      </c>
      <c r="J110" s="209" t="str">
        <f>E23</f>
        <v>SPAN s.r.o.</v>
      </c>
      <c r="K110" s="75"/>
      <c r="L110" s="73"/>
    </row>
    <row r="111" s="1" customFormat="1" ht="14.4" customHeight="1">
      <c r="B111" s="47"/>
      <c r="C111" s="77" t="s">
        <v>31</v>
      </c>
      <c r="D111" s="75"/>
      <c r="E111" s="75"/>
      <c r="F111" s="209" t="str">
        <f>IF(E20="","",E20)</f>
        <v/>
      </c>
      <c r="G111" s="75"/>
      <c r="H111" s="75"/>
      <c r="I111" s="205"/>
      <c r="J111" s="75"/>
      <c r="K111" s="75"/>
      <c r="L111" s="73"/>
    </row>
    <row r="112" s="1" customFormat="1" ht="10.32" customHeight="1">
      <c r="B112" s="47"/>
      <c r="C112" s="75"/>
      <c r="D112" s="75"/>
      <c r="E112" s="75"/>
      <c r="F112" s="75"/>
      <c r="G112" s="75"/>
      <c r="H112" s="75"/>
      <c r="I112" s="205"/>
      <c r="J112" s="75"/>
      <c r="K112" s="75"/>
      <c r="L112" s="73"/>
    </row>
    <row r="113" s="10" customFormat="1" ht="29.28" customHeight="1">
      <c r="B113" s="211"/>
      <c r="C113" s="212" t="s">
        <v>194</v>
      </c>
      <c r="D113" s="213" t="s">
        <v>57</v>
      </c>
      <c r="E113" s="213" t="s">
        <v>53</v>
      </c>
      <c r="F113" s="213" t="s">
        <v>195</v>
      </c>
      <c r="G113" s="213" t="s">
        <v>196</v>
      </c>
      <c r="H113" s="213" t="s">
        <v>197</v>
      </c>
      <c r="I113" s="214" t="s">
        <v>198</v>
      </c>
      <c r="J113" s="213" t="s">
        <v>158</v>
      </c>
      <c r="K113" s="215" t="s">
        <v>199</v>
      </c>
      <c r="L113" s="216"/>
      <c r="M113" s="103" t="s">
        <v>200</v>
      </c>
      <c r="N113" s="104" t="s">
        <v>42</v>
      </c>
      <c r="O113" s="104" t="s">
        <v>201</v>
      </c>
      <c r="P113" s="104" t="s">
        <v>202</v>
      </c>
      <c r="Q113" s="104" t="s">
        <v>203</v>
      </c>
      <c r="R113" s="104" t="s">
        <v>204</v>
      </c>
      <c r="S113" s="104" t="s">
        <v>205</v>
      </c>
      <c r="T113" s="105" t="s">
        <v>206</v>
      </c>
    </row>
    <row r="114" s="1" customFormat="1" ht="29.28" customHeight="1">
      <c r="B114" s="47"/>
      <c r="C114" s="109" t="s">
        <v>159</v>
      </c>
      <c r="D114" s="75"/>
      <c r="E114" s="75"/>
      <c r="F114" s="75"/>
      <c r="G114" s="75"/>
      <c r="H114" s="75"/>
      <c r="I114" s="205"/>
      <c r="J114" s="217">
        <f>BK114</f>
        <v>0</v>
      </c>
      <c r="K114" s="75"/>
      <c r="L114" s="73"/>
      <c r="M114" s="106"/>
      <c r="N114" s="107"/>
      <c r="O114" s="107"/>
      <c r="P114" s="218">
        <f>P115+P659+P956</f>
        <v>0</v>
      </c>
      <c r="Q114" s="107"/>
      <c r="R114" s="218">
        <f>R115+R659+R956</f>
        <v>273.60598728999997</v>
      </c>
      <c r="S114" s="107"/>
      <c r="T114" s="219">
        <f>T115+T659+T956</f>
        <v>172.335264</v>
      </c>
      <c r="AT114" s="25" t="s">
        <v>71</v>
      </c>
      <c r="AU114" s="25" t="s">
        <v>160</v>
      </c>
      <c r="BK114" s="220">
        <f>BK115+BK659+BK956</f>
        <v>0</v>
      </c>
    </row>
    <row r="115" s="11" customFormat="1" ht="37.44" customHeight="1">
      <c r="B115" s="221"/>
      <c r="C115" s="222"/>
      <c r="D115" s="223" t="s">
        <v>71</v>
      </c>
      <c r="E115" s="224" t="s">
        <v>207</v>
      </c>
      <c r="F115" s="224" t="s">
        <v>208</v>
      </c>
      <c r="G115" s="222"/>
      <c r="H115" s="222"/>
      <c r="I115" s="225"/>
      <c r="J115" s="226">
        <f>BK115</f>
        <v>0</v>
      </c>
      <c r="K115" s="222"/>
      <c r="L115" s="227"/>
      <c r="M115" s="228"/>
      <c r="N115" s="229"/>
      <c r="O115" s="229"/>
      <c r="P115" s="230">
        <f>P116+P184+P185+P200+P309+P360+P416+P447+P472+P492+P510+P521+P651+P657</f>
        <v>0</v>
      </c>
      <c r="Q115" s="229"/>
      <c r="R115" s="230">
        <f>R116+R184+R185+R200+R309+R360+R416+R447+R472+R492+R510+R521+R651+R657</f>
        <v>255.76365758999998</v>
      </c>
      <c r="S115" s="229"/>
      <c r="T115" s="231">
        <f>T116+T184+T185+T200+T309+T360+T416+T447+T472+T492+T510+T521+T651+T657</f>
        <v>166.574198</v>
      </c>
      <c r="AR115" s="232" t="s">
        <v>79</v>
      </c>
      <c r="AT115" s="233" t="s">
        <v>71</v>
      </c>
      <c r="AU115" s="233" t="s">
        <v>72</v>
      </c>
      <c r="AY115" s="232" t="s">
        <v>209</v>
      </c>
      <c r="BK115" s="234">
        <f>BK116+BK184+BK185+BK200+BK309+BK360+BK416+BK447+BK472+BK492+BK510+BK521+BK651+BK657</f>
        <v>0</v>
      </c>
    </row>
    <row r="116" s="11" customFormat="1" ht="19.92" customHeight="1">
      <c r="B116" s="221"/>
      <c r="C116" s="222"/>
      <c r="D116" s="223" t="s">
        <v>71</v>
      </c>
      <c r="E116" s="235" t="s">
        <v>79</v>
      </c>
      <c r="F116" s="235" t="s">
        <v>210</v>
      </c>
      <c r="G116" s="222"/>
      <c r="H116" s="222"/>
      <c r="I116" s="225"/>
      <c r="J116" s="236">
        <f>BK116</f>
        <v>0</v>
      </c>
      <c r="K116" s="222"/>
      <c r="L116" s="227"/>
      <c r="M116" s="228"/>
      <c r="N116" s="229"/>
      <c r="O116" s="229"/>
      <c r="P116" s="230">
        <f>SUM(P117:P183)</f>
        <v>0</v>
      </c>
      <c r="Q116" s="229"/>
      <c r="R116" s="230">
        <f>SUM(R117:R183)</f>
        <v>22.434742399999998</v>
      </c>
      <c r="S116" s="229"/>
      <c r="T116" s="231">
        <f>SUM(T117:T183)</f>
        <v>0.90000000000000002</v>
      </c>
      <c r="AR116" s="232" t="s">
        <v>79</v>
      </c>
      <c r="AT116" s="233" t="s">
        <v>71</v>
      </c>
      <c r="AU116" s="233" t="s">
        <v>79</v>
      </c>
      <c r="AY116" s="232" t="s">
        <v>209</v>
      </c>
      <c r="BK116" s="234">
        <f>SUM(BK117:BK183)</f>
        <v>0</v>
      </c>
    </row>
    <row r="117" s="1" customFormat="1" ht="16.5" customHeight="1">
      <c r="B117" s="47"/>
      <c r="C117" s="237" t="s">
        <v>79</v>
      </c>
      <c r="D117" s="237" t="s">
        <v>211</v>
      </c>
      <c r="E117" s="238" t="s">
        <v>212</v>
      </c>
      <c r="F117" s="239" t="s">
        <v>213</v>
      </c>
      <c r="G117" s="240" t="s">
        <v>214</v>
      </c>
      <c r="H117" s="241">
        <v>0.12</v>
      </c>
      <c r="I117" s="242"/>
      <c r="J117" s="243">
        <f>ROUND(I117*H117,2)</f>
        <v>0</v>
      </c>
      <c r="K117" s="239" t="s">
        <v>215</v>
      </c>
      <c r="L117" s="73"/>
      <c r="M117" s="244" t="s">
        <v>21</v>
      </c>
      <c r="N117" s="245" t="s">
        <v>43</v>
      </c>
      <c r="O117" s="48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AR117" s="25" t="s">
        <v>216</v>
      </c>
      <c r="AT117" s="25" t="s">
        <v>211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216</v>
      </c>
      <c r="BM117" s="25" t="s">
        <v>81</v>
      </c>
    </row>
    <row r="118" s="12" customFormat="1">
      <c r="B118" s="249"/>
      <c r="C118" s="250"/>
      <c r="D118" s="251" t="s">
        <v>217</v>
      </c>
      <c r="E118" s="252" t="s">
        <v>21</v>
      </c>
      <c r="F118" s="253" t="s">
        <v>218</v>
      </c>
      <c r="G118" s="250"/>
      <c r="H118" s="254">
        <v>0.12</v>
      </c>
      <c r="I118" s="255"/>
      <c r="J118" s="250"/>
      <c r="K118" s="250"/>
      <c r="L118" s="256"/>
      <c r="M118" s="257"/>
      <c r="N118" s="258"/>
      <c r="O118" s="258"/>
      <c r="P118" s="258"/>
      <c r="Q118" s="258"/>
      <c r="R118" s="258"/>
      <c r="S118" s="258"/>
      <c r="T118" s="259"/>
      <c r="AT118" s="260" t="s">
        <v>217</v>
      </c>
      <c r="AU118" s="260" t="s">
        <v>81</v>
      </c>
      <c r="AV118" s="12" t="s">
        <v>81</v>
      </c>
      <c r="AW118" s="12" t="s">
        <v>35</v>
      </c>
      <c r="AX118" s="12" t="s">
        <v>72</v>
      </c>
      <c r="AY118" s="260" t="s">
        <v>209</v>
      </c>
    </row>
    <row r="119" s="13" customFormat="1">
      <c r="B119" s="261"/>
      <c r="C119" s="262"/>
      <c r="D119" s="251" t="s">
        <v>217</v>
      </c>
      <c r="E119" s="263" t="s">
        <v>21</v>
      </c>
      <c r="F119" s="264" t="s">
        <v>219</v>
      </c>
      <c r="G119" s="262"/>
      <c r="H119" s="263" t="s">
        <v>21</v>
      </c>
      <c r="I119" s="265"/>
      <c r="J119" s="262"/>
      <c r="K119" s="262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217</v>
      </c>
      <c r="AU119" s="270" t="s">
        <v>81</v>
      </c>
      <c r="AV119" s="13" t="s">
        <v>79</v>
      </c>
      <c r="AW119" s="13" t="s">
        <v>35</v>
      </c>
      <c r="AX119" s="13" t="s">
        <v>72</v>
      </c>
      <c r="AY119" s="270" t="s">
        <v>209</v>
      </c>
    </row>
    <row r="120" s="14" customFormat="1">
      <c r="B120" s="271"/>
      <c r="C120" s="272"/>
      <c r="D120" s="251" t="s">
        <v>217</v>
      </c>
      <c r="E120" s="273" t="s">
        <v>21</v>
      </c>
      <c r="F120" s="274" t="s">
        <v>220</v>
      </c>
      <c r="G120" s="272"/>
      <c r="H120" s="275">
        <v>0.12</v>
      </c>
      <c r="I120" s="276"/>
      <c r="J120" s="272"/>
      <c r="K120" s="272"/>
      <c r="L120" s="277"/>
      <c r="M120" s="278"/>
      <c r="N120" s="279"/>
      <c r="O120" s="279"/>
      <c r="P120" s="279"/>
      <c r="Q120" s="279"/>
      <c r="R120" s="279"/>
      <c r="S120" s="279"/>
      <c r="T120" s="280"/>
      <c r="AT120" s="281" t="s">
        <v>217</v>
      </c>
      <c r="AU120" s="281" t="s">
        <v>81</v>
      </c>
      <c r="AV120" s="14" t="s">
        <v>216</v>
      </c>
      <c r="AW120" s="14" t="s">
        <v>35</v>
      </c>
      <c r="AX120" s="14" t="s">
        <v>79</v>
      </c>
      <c r="AY120" s="281" t="s">
        <v>209</v>
      </c>
    </row>
    <row r="121" s="1" customFormat="1" ht="16.5" customHeight="1">
      <c r="B121" s="47"/>
      <c r="C121" s="237" t="s">
        <v>81</v>
      </c>
      <c r="D121" s="237" t="s">
        <v>211</v>
      </c>
      <c r="E121" s="238" t="s">
        <v>221</v>
      </c>
      <c r="F121" s="239" t="s">
        <v>222</v>
      </c>
      <c r="G121" s="240" t="s">
        <v>223</v>
      </c>
      <c r="H121" s="241">
        <v>10</v>
      </c>
      <c r="I121" s="242"/>
      <c r="J121" s="243">
        <f>ROUND(I121*H121,2)</f>
        <v>0</v>
      </c>
      <c r="K121" s="239" t="s">
        <v>215</v>
      </c>
      <c r="L121" s="73"/>
      <c r="M121" s="244" t="s">
        <v>21</v>
      </c>
      <c r="N121" s="245" t="s">
        <v>43</v>
      </c>
      <c r="O121" s="48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5" t="s">
        <v>216</v>
      </c>
      <c r="AT121" s="25" t="s">
        <v>211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216</v>
      </c>
      <c r="BM121" s="25" t="s">
        <v>216</v>
      </c>
    </row>
    <row r="122" s="12" customFormat="1">
      <c r="B122" s="249"/>
      <c r="C122" s="250"/>
      <c r="D122" s="251" t="s">
        <v>217</v>
      </c>
      <c r="E122" s="252" t="s">
        <v>21</v>
      </c>
      <c r="F122" s="253" t="s">
        <v>224</v>
      </c>
      <c r="G122" s="250"/>
      <c r="H122" s="254">
        <v>10</v>
      </c>
      <c r="I122" s="255"/>
      <c r="J122" s="250"/>
      <c r="K122" s="250"/>
      <c r="L122" s="256"/>
      <c r="M122" s="257"/>
      <c r="N122" s="258"/>
      <c r="O122" s="258"/>
      <c r="P122" s="258"/>
      <c r="Q122" s="258"/>
      <c r="R122" s="258"/>
      <c r="S122" s="258"/>
      <c r="T122" s="259"/>
      <c r="AT122" s="260" t="s">
        <v>217</v>
      </c>
      <c r="AU122" s="260" t="s">
        <v>81</v>
      </c>
      <c r="AV122" s="12" t="s">
        <v>81</v>
      </c>
      <c r="AW122" s="12" t="s">
        <v>35</v>
      </c>
      <c r="AX122" s="12" t="s">
        <v>72</v>
      </c>
      <c r="AY122" s="260" t="s">
        <v>209</v>
      </c>
    </row>
    <row r="123" s="14" customFormat="1">
      <c r="B123" s="271"/>
      <c r="C123" s="272"/>
      <c r="D123" s="251" t="s">
        <v>217</v>
      </c>
      <c r="E123" s="273" t="s">
        <v>21</v>
      </c>
      <c r="F123" s="274" t="s">
        <v>220</v>
      </c>
      <c r="G123" s="272"/>
      <c r="H123" s="275">
        <v>10</v>
      </c>
      <c r="I123" s="276"/>
      <c r="J123" s="272"/>
      <c r="K123" s="272"/>
      <c r="L123" s="277"/>
      <c r="M123" s="278"/>
      <c r="N123" s="279"/>
      <c r="O123" s="279"/>
      <c r="P123" s="279"/>
      <c r="Q123" s="279"/>
      <c r="R123" s="279"/>
      <c r="S123" s="279"/>
      <c r="T123" s="280"/>
      <c r="AT123" s="281" t="s">
        <v>217</v>
      </c>
      <c r="AU123" s="281" t="s">
        <v>81</v>
      </c>
      <c r="AV123" s="14" t="s">
        <v>216</v>
      </c>
      <c r="AW123" s="14" t="s">
        <v>35</v>
      </c>
      <c r="AX123" s="14" t="s">
        <v>79</v>
      </c>
      <c r="AY123" s="281" t="s">
        <v>209</v>
      </c>
    </row>
    <row r="124" s="1" customFormat="1" ht="16.5" customHeight="1">
      <c r="B124" s="47"/>
      <c r="C124" s="237" t="s">
        <v>101</v>
      </c>
      <c r="D124" s="237" t="s">
        <v>211</v>
      </c>
      <c r="E124" s="238" t="s">
        <v>225</v>
      </c>
      <c r="F124" s="239" t="s">
        <v>226</v>
      </c>
      <c r="G124" s="240" t="s">
        <v>227</v>
      </c>
      <c r="H124" s="241">
        <v>0.5</v>
      </c>
      <c r="I124" s="242"/>
      <c r="J124" s="243">
        <f>ROUND(I124*H124,2)</f>
        <v>0</v>
      </c>
      <c r="K124" s="239" t="s">
        <v>215</v>
      </c>
      <c r="L124" s="73"/>
      <c r="M124" s="244" t="s">
        <v>21</v>
      </c>
      <c r="N124" s="245" t="s">
        <v>43</v>
      </c>
      <c r="O124" s="48"/>
      <c r="P124" s="246">
        <f>O124*H124</f>
        <v>0</v>
      </c>
      <c r="Q124" s="246">
        <v>0</v>
      </c>
      <c r="R124" s="246">
        <f>Q124*H124</f>
        <v>0</v>
      </c>
      <c r="S124" s="246">
        <v>1.8</v>
      </c>
      <c r="T124" s="247">
        <f>S124*H124</f>
        <v>0.90000000000000002</v>
      </c>
      <c r="AR124" s="25" t="s">
        <v>216</v>
      </c>
      <c r="AT124" s="25" t="s">
        <v>211</v>
      </c>
      <c r="AU124" s="25" t="s">
        <v>81</v>
      </c>
      <c r="AY124" s="25" t="s">
        <v>209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79</v>
      </c>
      <c r="BK124" s="248">
        <f>ROUND(I124*H124,2)</f>
        <v>0</v>
      </c>
      <c r="BL124" s="25" t="s">
        <v>216</v>
      </c>
      <c r="BM124" s="25" t="s">
        <v>228</v>
      </c>
    </row>
    <row r="125" s="12" customFormat="1">
      <c r="B125" s="249"/>
      <c r="C125" s="250"/>
      <c r="D125" s="251" t="s">
        <v>217</v>
      </c>
      <c r="E125" s="252" t="s">
        <v>21</v>
      </c>
      <c r="F125" s="253" t="s">
        <v>229</v>
      </c>
      <c r="G125" s="250"/>
      <c r="H125" s="254">
        <v>0.5</v>
      </c>
      <c r="I125" s="255"/>
      <c r="J125" s="250"/>
      <c r="K125" s="250"/>
      <c r="L125" s="256"/>
      <c r="M125" s="257"/>
      <c r="N125" s="258"/>
      <c r="O125" s="258"/>
      <c r="P125" s="258"/>
      <c r="Q125" s="258"/>
      <c r="R125" s="258"/>
      <c r="S125" s="258"/>
      <c r="T125" s="259"/>
      <c r="AT125" s="260" t="s">
        <v>217</v>
      </c>
      <c r="AU125" s="260" t="s">
        <v>81</v>
      </c>
      <c r="AV125" s="12" t="s">
        <v>81</v>
      </c>
      <c r="AW125" s="12" t="s">
        <v>35</v>
      </c>
      <c r="AX125" s="12" t="s">
        <v>72</v>
      </c>
      <c r="AY125" s="260" t="s">
        <v>209</v>
      </c>
    </row>
    <row r="126" s="14" customFormat="1">
      <c r="B126" s="271"/>
      <c r="C126" s="272"/>
      <c r="D126" s="251" t="s">
        <v>217</v>
      </c>
      <c r="E126" s="273" t="s">
        <v>21</v>
      </c>
      <c r="F126" s="274" t="s">
        <v>220</v>
      </c>
      <c r="G126" s="272"/>
      <c r="H126" s="275">
        <v>0.5</v>
      </c>
      <c r="I126" s="276"/>
      <c r="J126" s="272"/>
      <c r="K126" s="272"/>
      <c r="L126" s="277"/>
      <c r="M126" s="278"/>
      <c r="N126" s="279"/>
      <c r="O126" s="279"/>
      <c r="P126" s="279"/>
      <c r="Q126" s="279"/>
      <c r="R126" s="279"/>
      <c r="S126" s="279"/>
      <c r="T126" s="280"/>
      <c r="AT126" s="281" t="s">
        <v>217</v>
      </c>
      <c r="AU126" s="281" t="s">
        <v>81</v>
      </c>
      <c r="AV126" s="14" t="s">
        <v>216</v>
      </c>
      <c r="AW126" s="14" t="s">
        <v>35</v>
      </c>
      <c r="AX126" s="14" t="s">
        <v>79</v>
      </c>
      <c r="AY126" s="281" t="s">
        <v>209</v>
      </c>
    </row>
    <row r="127" s="1" customFormat="1" ht="25.5" customHeight="1">
      <c r="B127" s="47"/>
      <c r="C127" s="237" t="s">
        <v>216</v>
      </c>
      <c r="D127" s="237" t="s">
        <v>211</v>
      </c>
      <c r="E127" s="238" t="s">
        <v>230</v>
      </c>
      <c r="F127" s="239" t="s">
        <v>231</v>
      </c>
      <c r="G127" s="240" t="s">
        <v>227</v>
      </c>
      <c r="H127" s="241">
        <v>22.800000000000001</v>
      </c>
      <c r="I127" s="242"/>
      <c r="J127" s="243">
        <f>ROUND(I127*H127,2)</f>
        <v>0</v>
      </c>
      <c r="K127" s="239" t="s">
        <v>215</v>
      </c>
      <c r="L127" s="73"/>
      <c r="M127" s="244" t="s">
        <v>21</v>
      </c>
      <c r="N127" s="245" t="s">
        <v>43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216</v>
      </c>
      <c r="AT127" s="25" t="s">
        <v>211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216</v>
      </c>
      <c r="BM127" s="25" t="s">
        <v>232</v>
      </c>
    </row>
    <row r="128" s="12" customFormat="1">
      <c r="B128" s="249"/>
      <c r="C128" s="250"/>
      <c r="D128" s="251" t="s">
        <v>217</v>
      </c>
      <c r="E128" s="252" t="s">
        <v>21</v>
      </c>
      <c r="F128" s="253" t="s">
        <v>233</v>
      </c>
      <c r="G128" s="250"/>
      <c r="H128" s="254">
        <v>22.800000000000001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AT128" s="260" t="s">
        <v>217</v>
      </c>
      <c r="AU128" s="260" t="s">
        <v>81</v>
      </c>
      <c r="AV128" s="12" t="s">
        <v>81</v>
      </c>
      <c r="AW128" s="12" t="s">
        <v>35</v>
      </c>
      <c r="AX128" s="12" t="s">
        <v>72</v>
      </c>
      <c r="AY128" s="260" t="s">
        <v>209</v>
      </c>
    </row>
    <row r="129" s="13" customFormat="1">
      <c r="B129" s="261"/>
      <c r="C129" s="262"/>
      <c r="D129" s="251" t="s">
        <v>217</v>
      </c>
      <c r="E129" s="263" t="s">
        <v>21</v>
      </c>
      <c r="F129" s="264" t="s">
        <v>219</v>
      </c>
      <c r="G129" s="262"/>
      <c r="H129" s="263" t="s">
        <v>21</v>
      </c>
      <c r="I129" s="265"/>
      <c r="J129" s="262"/>
      <c r="K129" s="262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217</v>
      </c>
      <c r="AU129" s="270" t="s">
        <v>81</v>
      </c>
      <c r="AV129" s="13" t="s">
        <v>79</v>
      </c>
      <c r="AW129" s="13" t="s">
        <v>35</v>
      </c>
      <c r="AX129" s="13" t="s">
        <v>72</v>
      </c>
      <c r="AY129" s="270" t="s">
        <v>209</v>
      </c>
    </row>
    <row r="130" s="14" customFormat="1">
      <c r="B130" s="271"/>
      <c r="C130" s="272"/>
      <c r="D130" s="251" t="s">
        <v>217</v>
      </c>
      <c r="E130" s="273" t="s">
        <v>21</v>
      </c>
      <c r="F130" s="274" t="s">
        <v>220</v>
      </c>
      <c r="G130" s="272"/>
      <c r="H130" s="275">
        <v>22.800000000000001</v>
      </c>
      <c r="I130" s="276"/>
      <c r="J130" s="272"/>
      <c r="K130" s="272"/>
      <c r="L130" s="277"/>
      <c r="M130" s="278"/>
      <c r="N130" s="279"/>
      <c r="O130" s="279"/>
      <c r="P130" s="279"/>
      <c r="Q130" s="279"/>
      <c r="R130" s="279"/>
      <c r="S130" s="279"/>
      <c r="T130" s="280"/>
      <c r="AT130" s="281" t="s">
        <v>217</v>
      </c>
      <c r="AU130" s="281" t="s">
        <v>81</v>
      </c>
      <c r="AV130" s="14" t="s">
        <v>216</v>
      </c>
      <c r="AW130" s="14" t="s">
        <v>35</v>
      </c>
      <c r="AX130" s="14" t="s">
        <v>79</v>
      </c>
      <c r="AY130" s="281" t="s">
        <v>209</v>
      </c>
    </row>
    <row r="131" s="1" customFormat="1" ht="16.5" customHeight="1">
      <c r="B131" s="47"/>
      <c r="C131" s="237" t="s">
        <v>234</v>
      </c>
      <c r="D131" s="237" t="s">
        <v>211</v>
      </c>
      <c r="E131" s="238" t="s">
        <v>235</v>
      </c>
      <c r="F131" s="239" t="s">
        <v>236</v>
      </c>
      <c r="G131" s="240" t="s">
        <v>227</v>
      </c>
      <c r="H131" s="241">
        <v>22.800000000000001</v>
      </c>
      <c r="I131" s="242"/>
      <c r="J131" s="243">
        <f>ROUND(I131*H131,2)</f>
        <v>0</v>
      </c>
      <c r="K131" s="239" t="s">
        <v>215</v>
      </c>
      <c r="L131" s="73"/>
      <c r="M131" s="244" t="s">
        <v>21</v>
      </c>
      <c r="N131" s="245" t="s">
        <v>43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216</v>
      </c>
      <c r="AT131" s="25" t="s">
        <v>211</v>
      </c>
      <c r="AU131" s="25" t="s">
        <v>81</v>
      </c>
      <c r="AY131" s="25" t="s">
        <v>209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79</v>
      </c>
      <c r="BK131" s="248">
        <f>ROUND(I131*H131,2)</f>
        <v>0</v>
      </c>
      <c r="BL131" s="25" t="s">
        <v>216</v>
      </c>
      <c r="BM131" s="25" t="s">
        <v>237</v>
      </c>
    </row>
    <row r="132" s="12" customFormat="1">
      <c r="B132" s="249"/>
      <c r="C132" s="250"/>
      <c r="D132" s="251" t="s">
        <v>217</v>
      </c>
      <c r="E132" s="252" t="s">
        <v>21</v>
      </c>
      <c r="F132" s="253" t="s">
        <v>233</v>
      </c>
      <c r="G132" s="250"/>
      <c r="H132" s="254">
        <v>22.800000000000001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217</v>
      </c>
      <c r="AU132" s="260" t="s">
        <v>81</v>
      </c>
      <c r="AV132" s="12" t="s">
        <v>81</v>
      </c>
      <c r="AW132" s="12" t="s">
        <v>35</v>
      </c>
      <c r="AX132" s="12" t="s">
        <v>72</v>
      </c>
      <c r="AY132" s="260" t="s">
        <v>209</v>
      </c>
    </row>
    <row r="133" s="13" customFormat="1">
      <c r="B133" s="261"/>
      <c r="C133" s="262"/>
      <c r="D133" s="251" t="s">
        <v>217</v>
      </c>
      <c r="E133" s="263" t="s">
        <v>21</v>
      </c>
      <c r="F133" s="264" t="s">
        <v>238</v>
      </c>
      <c r="G133" s="262"/>
      <c r="H133" s="263" t="s">
        <v>21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AT133" s="270" t="s">
        <v>217</v>
      </c>
      <c r="AU133" s="270" t="s">
        <v>81</v>
      </c>
      <c r="AV133" s="13" t="s">
        <v>79</v>
      </c>
      <c r="AW133" s="13" t="s">
        <v>35</v>
      </c>
      <c r="AX133" s="13" t="s">
        <v>72</v>
      </c>
      <c r="AY133" s="270" t="s">
        <v>209</v>
      </c>
    </row>
    <row r="134" s="14" customFormat="1">
      <c r="B134" s="271"/>
      <c r="C134" s="272"/>
      <c r="D134" s="251" t="s">
        <v>217</v>
      </c>
      <c r="E134" s="273" t="s">
        <v>21</v>
      </c>
      <c r="F134" s="274" t="s">
        <v>220</v>
      </c>
      <c r="G134" s="272"/>
      <c r="H134" s="275">
        <v>22.800000000000001</v>
      </c>
      <c r="I134" s="276"/>
      <c r="J134" s="272"/>
      <c r="K134" s="272"/>
      <c r="L134" s="277"/>
      <c r="M134" s="278"/>
      <c r="N134" s="279"/>
      <c r="O134" s="279"/>
      <c r="P134" s="279"/>
      <c r="Q134" s="279"/>
      <c r="R134" s="279"/>
      <c r="S134" s="279"/>
      <c r="T134" s="280"/>
      <c r="AT134" s="281" t="s">
        <v>217</v>
      </c>
      <c r="AU134" s="281" t="s">
        <v>81</v>
      </c>
      <c r="AV134" s="14" t="s">
        <v>216</v>
      </c>
      <c r="AW134" s="14" t="s">
        <v>35</v>
      </c>
      <c r="AX134" s="14" t="s">
        <v>79</v>
      </c>
      <c r="AY134" s="281" t="s">
        <v>209</v>
      </c>
    </row>
    <row r="135" s="1" customFormat="1" ht="16.5" customHeight="1">
      <c r="B135" s="47"/>
      <c r="C135" s="237" t="s">
        <v>239</v>
      </c>
      <c r="D135" s="237" t="s">
        <v>211</v>
      </c>
      <c r="E135" s="238" t="s">
        <v>240</v>
      </c>
      <c r="F135" s="239" t="s">
        <v>241</v>
      </c>
      <c r="G135" s="240" t="s">
        <v>227</v>
      </c>
      <c r="H135" s="241">
        <v>21.888000000000002</v>
      </c>
      <c r="I135" s="242"/>
      <c r="J135" s="243">
        <f>ROUND(I135*H135,2)</f>
        <v>0</v>
      </c>
      <c r="K135" s="239" t="s">
        <v>215</v>
      </c>
      <c r="L135" s="73"/>
      <c r="M135" s="244" t="s">
        <v>21</v>
      </c>
      <c r="N135" s="245" t="s">
        <v>43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216</v>
      </c>
      <c r="AT135" s="25" t="s">
        <v>211</v>
      </c>
      <c r="AU135" s="25" t="s">
        <v>81</v>
      </c>
      <c r="AY135" s="25" t="s">
        <v>209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79</v>
      </c>
      <c r="BK135" s="248">
        <f>ROUND(I135*H135,2)</f>
        <v>0</v>
      </c>
      <c r="BL135" s="25" t="s">
        <v>216</v>
      </c>
      <c r="BM135" s="25" t="s">
        <v>242</v>
      </c>
    </row>
    <row r="136" s="12" customFormat="1">
      <c r="B136" s="249"/>
      <c r="C136" s="250"/>
      <c r="D136" s="251" t="s">
        <v>217</v>
      </c>
      <c r="E136" s="252" t="s">
        <v>21</v>
      </c>
      <c r="F136" s="253" t="s">
        <v>243</v>
      </c>
      <c r="G136" s="250"/>
      <c r="H136" s="254">
        <v>21.888000000000002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AT136" s="260" t="s">
        <v>217</v>
      </c>
      <c r="AU136" s="260" t="s">
        <v>81</v>
      </c>
      <c r="AV136" s="12" t="s">
        <v>81</v>
      </c>
      <c r="AW136" s="12" t="s">
        <v>35</v>
      </c>
      <c r="AX136" s="12" t="s">
        <v>72</v>
      </c>
      <c r="AY136" s="260" t="s">
        <v>209</v>
      </c>
    </row>
    <row r="137" s="13" customFormat="1">
      <c r="B137" s="261"/>
      <c r="C137" s="262"/>
      <c r="D137" s="251" t="s">
        <v>217</v>
      </c>
      <c r="E137" s="263" t="s">
        <v>21</v>
      </c>
      <c r="F137" s="264" t="s">
        <v>244</v>
      </c>
      <c r="G137" s="262"/>
      <c r="H137" s="263" t="s">
        <v>21</v>
      </c>
      <c r="I137" s="265"/>
      <c r="J137" s="262"/>
      <c r="K137" s="262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217</v>
      </c>
      <c r="AU137" s="270" t="s">
        <v>81</v>
      </c>
      <c r="AV137" s="13" t="s">
        <v>79</v>
      </c>
      <c r="AW137" s="13" t="s">
        <v>35</v>
      </c>
      <c r="AX137" s="13" t="s">
        <v>72</v>
      </c>
      <c r="AY137" s="270" t="s">
        <v>209</v>
      </c>
    </row>
    <row r="138" s="14" customFormat="1">
      <c r="B138" s="271"/>
      <c r="C138" s="272"/>
      <c r="D138" s="251" t="s">
        <v>217</v>
      </c>
      <c r="E138" s="273" t="s">
        <v>21</v>
      </c>
      <c r="F138" s="274" t="s">
        <v>220</v>
      </c>
      <c r="G138" s="272"/>
      <c r="H138" s="275">
        <v>21.888000000000002</v>
      </c>
      <c r="I138" s="276"/>
      <c r="J138" s="272"/>
      <c r="K138" s="272"/>
      <c r="L138" s="277"/>
      <c r="M138" s="278"/>
      <c r="N138" s="279"/>
      <c r="O138" s="279"/>
      <c r="P138" s="279"/>
      <c r="Q138" s="279"/>
      <c r="R138" s="279"/>
      <c r="S138" s="279"/>
      <c r="T138" s="280"/>
      <c r="AT138" s="281" t="s">
        <v>217</v>
      </c>
      <c r="AU138" s="281" t="s">
        <v>81</v>
      </c>
      <c r="AV138" s="14" t="s">
        <v>216</v>
      </c>
      <c r="AW138" s="14" t="s">
        <v>35</v>
      </c>
      <c r="AX138" s="14" t="s">
        <v>79</v>
      </c>
      <c r="AY138" s="281" t="s">
        <v>209</v>
      </c>
    </row>
    <row r="139" s="1" customFormat="1" ht="16.5" customHeight="1">
      <c r="B139" s="47"/>
      <c r="C139" s="237" t="s">
        <v>245</v>
      </c>
      <c r="D139" s="237" t="s">
        <v>211</v>
      </c>
      <c r="E139" s="238" t="s">
        <v>246</v>
      </c>
      <c r="F139" s="239" t="s">
        <v>247</v>
      </c>
      <c r="G139" s="240" t="s">
        <v>227</v>
      </c>
      <c r="H139" s="241">
        <v>42.875</v>
      </c>
      <c r="I139" s="242"/>
      <c r="J139" s="243">
        <f>ROUND(I139*H139,2)</f>
        <v>0</v>
      </c>
      <c r="K139" s="239" t="s">
        <v>215</v>
      </c>
      <c r="L139" s="73"/>
      <c r="M139" s="244" t="s">
        <v>21</v>
      </c>
      <c r="N139" s="245" t="s">
        <v>43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216</v>
      </c>
      <c r="AT139" s="25" t="s">
        <v>211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216</v>
      </c>
      <c r="BM139" s="25" t="s">
        <v>248</v>
      </c>
    </row>
    <row r="140" s="12" customFormat="1">
      <c r="B140" s="249"/>
      <c r="C140" s="250"/>
      <c r="D140" s="251" t="s">
        <v>217</v>
      </c>
      <c r="E140" s="252" t="s">
        <v>21</v>
      </c>
      <c r="F140" s="253" t="s">
        <v>249</v>
      </c>
      <c r="G140" s="250"/>
      <c r="H140" s="254">
        <v>42.875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217</v>
      </c>
      <c r="AU140" s="260" t="s">
        <v>81</v>
      </c>
      <c r="AV140" s="12" t="s">
        <v>81</v>
      </c>
      <c r="AW140" s="12" t="s">
        <v>35</v>
      </c>
      <c r="AX140" s="12" t="s">
        <v>72</v>
      </c>
      <c r="AY140" s="260" t="s">
        <v>209</v>
      </c>
    </row>
    <row r="141" s="13" customFormat="1">
      <c r="B141" s="261"/>
      <c r="C141" s="262"/>
      <c r="D141" s="251" t="s">
        <v>217</v>
      </c>
      <c r="E141" s="263" t="s">
        <v>21</v>
      </c>
      <c r="F141" s="264" t="s">
        <v>238</v>
      </c>
      <c r="G141" s="262"/>
      <c r="H141" s="263" t="s">
        <v>21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217</v>
      </c>
      <c r="AU141" s="270" t="s">
        <v>81</v>
      </c>
      <c r="AV141" s="13" t="s">
        <v>79</v>
      </c>
      <c r="AW141" s="13" t="s">
        <v>35</v>
      </c>
      <c r="AX141" s="13" t="s">
        <v>72</v>
      </c>
      <c r="AY141" s="270" t="s">
        <v>209</v>
      </c>
    </row>
    <row r="142" s="14" customFormat="1">
      <c r="B142" s="271"/>
      <c r="C142" s="272"/>
      <c r="D142" s="251" t="s">
        <v>217</v>
      </c>
      <c r="E142" s="273" t="s">
        <v>21</v>
      </c>
      <c r="F142" s="274" t="s">
        <v>220</v>
      </c>
      <c r="G142" s="272"/>
      <c r="H142" s="275">
        <v>42.875</v>
      </c>
      <c r="I142" s="276"/>
      <c r="J142" s="272"/>
      <c r="K142" s="272"/>
      <c r="L142" s="277"/>
      <c r="M142" s="278"/>
      <c r="N142" s="279"/>
      <c r="O142" s="279"/>
      <c r="P142" s="279"/>
      <c r="Q142" s="279"/>
      <c r="R142" s="279"/>
      <c r="S142" s="279"/>
      <c r="T142" s="280"/>
      <c r="AT142" s="281" t="s">
        <v>217</v>
      </c>
      <c r="AU142" s="281" t="s">
        <v>81</v>
      </c>
      <c r="AV142" s="14" t="s">
        <v>216</v>
      </c>
      <c r="AW142" s="14" t="s">
        <v>35</v>
      </c>
      <c r="AX142" s="14" t="s">
        <v>79</v>
      </c>
      <c r="AY142" s="281" t="s">
        <v>209</v>
      </c>
    </row>
    <row r="143" s="1" customFormat="1" ht="16.5" customHeight="1">
      <c r="B143" s="47"/>
      <c r="C143" s="237" t="s">
        <v>232</v>
      </c>
      <c r="D143" s="237" t="s">
        <v>211</v>
      </c>
      <c r="E143" s="238" t="s">
        <v>250</v>
      </c>
      <c r="F143" s="239" t="s">
        <v>251</v>
      </c>
      <c r="G143" s="240" t="s">
        <v>227</v>
      </c>
      <c r="H143" s="241">
        <v>1.3720000000000001</v>
      </c>
      <c r="I143" s="242"/>
      <c r="J143" s="243">
        <f>ROUND(I143*H143,2)</f>
        <v>0</v>
      </c>
      <c r="K143" s="239" t="s">
        <v>215</v>
      </c>
      <c r="L143" s="73"/>
      <c r="M143" s="244" t="s">
        <v>21</v>
      </c>
      <c r="N143" s="245" t="s">
        <v>43</v>
      </c>
      <c r="O143" s="48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5" t="s">
        <v>216</v>
      </c>
      <c r="AT143" s="25" t="s">
        <v>211</v>
      </c>
      <c r="AU143" s="25" t="s">
        <v>81</v>
      </c>
      <c r="AY143" s="25" t="s">
        <v>209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79</v>
      </c>
      <c r="BK143" s="248">
        <f>ROUND(I143*H143,2)</f>
        <v>0</v>
      </c>
      <c r="BL143" s="25" t="s">
        <v>216</v>
      </c>
      <c r="BM143" s="25" t="s">
        <v>252</v>
      </c>
    </row>
    <row r="144" s="12" customFormat="1">
      <c r="B144" s="249"/>
      <c r="C144" s="250"/>
      <c r="D144" s="251" t="s">
        <v>217</v>
      </c>
      <c r="E144" s="252" t="s">
        <v>21</v>
      </c>
      <c r="F144" s="253" t="s">
        <v>253</v>
      </c>
      <c r="G144" s="250"/>
      <c r="H144" s="254">
        <v>1.3720000000000001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217</v>
      </c>
      <c r="AU144" s="260" t="s">
        <v>81</v>
      </c>
      <c r="AV144" s="12" t="s">
        <v>81</v>
      </c>
      <c r="AW144" s="12" t="s">
        <v>35</v>
      </c>
      <c r="AX144" s="12" t="s">
        <v>72</v>
      </c>
      <c r="AY144" s="260" t="s">
        <v>209</v>
      </c>
    </row>
    <row r="145" s="13" customFormat="1">
      <c r="B145" s="261"/>
      <c r="C145" s="262"/>
      <c r="D145" s="251" t="s">
        <v>217</v>
      </c>
      <c r="E145" s="263" t="s">
        <v>21</v>
      </c>
      <c r="F145" s="264" t="s">
        <v>238</v>
      </c>
      <c r="G145" s="262"/>
      <c r="H145" s="263" t="s">
        <v>21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217</v>
      </c>
      <c r="AU145" s="270" t="s">
        <v>81</v>
      </c>
      <c r="AV145" s="13" t="s">
        <v>79</v>
      </c>
      <c r="AW145" s="13" t="s">
        <v>35</v>
      </c>
      <c r="AX145" s="13" t="s">
        <v>72</v>
      </c>
      <c r="AY145" s="270" t="s">
        <v>209</v>
      </c>
    </row>
    <row r="146" s="14" customFormat="1">
      <c r="B146" s="271"/>
      <c r="C146" s="272"/>
      <c r="D146" s="251" t="s">
        <v>217</v>
      </c>
      <c r="E146" s="273" t="s">
        <v>21</v>
      </c>
      <c r="F146" s="274" t="s">
        <v>220</v>
      </c>
      <c r="G146" s="272"/>
      <c r="H146" s="275">
        <v>1.3720000000000001</v>
      </c>
      <c r="I146" s="276"/>
      <c r="J146" s="272"/>
      <c r="K146" s="272"/>
      <c r="L146" s="277"/>
      <c r="M146" s="278"/>
      <c r="N146" s="279"/>
      <c r="O146" s="279"/>
      <c r="P146" s="279"/>
      <c r="Q146" s="279"/>
      <c r="R146" s="279"/>
      <c r="S146" s="279"/>
      <c r="T146" s="280"/>
      <c r="AT146" s="281" t="s">
        <v>217</v>
      </c>
      <c r="AU146" s="281" t="s">
        <v>81</v>
      </c>
      <c r="AV146" s="14" t="s">
        <v>216</v>
      </c>
      <c r="AW146" s="14" t="s">
        <v>35</v>
      </c>
      <c r="AX146" s="14" t="s">
        <v>79</v>
      </c>
      <c r="AY146" s="281" t="s">
        <v>209</v>
      </c>
    </row>
    <row r="147" s="1" customFormat="1" ht="25.5" customHeight="1">
      <c r="B147" s="47"/>
      <c r="C147" s="237" t="s">
        <v>254</v>
      </c>
      <c r="D147" s="237" t="s">
        <v>211</v>
      </c>
      <c r="E147" s="238" t="s">
        <v>255</v>
      </c>
      <c r="F147" s="239" t="s">
        <v>256</v>
      </c>
      <c r="G147" s="240" t="s">
        <v>227</v>
      </c>
      <c r="H147" s="241">
        <v>28.369</v>
      </c>
      <c r="I147" s="242"/>
      <c r="J147" s="243">
        <f>ROUND(I147*H147,2)</f>
        <v>0</v>
      </c>
      <c r="K147" s="239" t="s">
        <v>215</v>
      </c>
      <c r="L147" s="73"/>
      <c r="M147" s="244" t="s">
        <v>21</v>
      </c>
      <c r="N147" s="245" t="s">
        <v>43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216</v>
      </c>
      <c r="AT147" s="25" t="s">
        <v>211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216</v>
      </c>
      <c r="BM147" s="25" t="s">
        <v>257</v>
      </c>
    </row>
    <row r="148" s="12" customFormat="1">
      <c r="B148" s="249"/>
      <c r="C148" s="250"/>
      <c r="D148" s="251" t="s">
        <v>217</v>
      </c>
      <c r="E148" s="252" t="s">
        <v>21</v>
      </c>
      <c r="F148" s="253" t="s">
        <v>258</v>
      </c>
      <c r="G148" s="250"/>
      <c r="H148" s="254">
        <v>28.369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217</v>
      </c>
      <c r="AU148" s="260" t="s">
        <v>81</v>
      </c>
      <c r="AV148" s="12" t="s">
        <v>81</v>
      </c>
      <c r="AW148" s="12" t="s">
        <v>35</v>
      </c>
      <c r="AX148" s="12" t="s">
        <v>72</v>
      </c>
      <c r="AY148" s="260" t="s">
        <v>209</v>
      </c>
    </row>
    <row r="149" s="13" customFormat="1">
      <c r="B149" s="261"/>
      <c r="C149" s="262"/>
      <c r="D149" s="251" t="s">
        <v>217</v>
      </c>
      <c r="E149" s="263" t="s">
        <v>21</v>
      </c>
      <c r="F149" s="264" t="s">
        <v>259</v>
      </c>
      <c r="G149" s="262"/>
      <c r="H149" s="263" t="s">
        <v>21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217</v>
      </c>
      <c r="AU149" s="270" t="s">
        <v>81</v>
      </c>
      <c r="AV149" s="13" t="s">
        <v>79</v>
      </c>
      <c r="AW149" s="13" t="s">
        <v>35</v>
      </c>
      <c r="AX149" s="13" t="s">
        <v>72</v>
      </c>
      <c r="AY149" s="270" t="s">
        <v>209</v>
      </c>
    </row>
    <row r="150" s="14" customFormat="1">
      <c r="B150" s="271"/>
      <c r="C150" s="272"/>
      <c r="D150" s="251" t="s">
        <v>217</v>
      </c>
      <c r="E150" s="273" t="s">
        <v>21</v>
      </c>
      <c r="F150" s="274" t="s">
        <v>220</v>
      </c>
      <c r="G150" s="272"/>
      <c r="H150" s="275">
        <v>28.369</v>
      </c>
      <c r="I150" s="276"/>
      <c r="J150" s="272"/>
      <c r="K150" s="272"/>
      <c r="L150" s="277"/>
      <c r="M150" s="278"/>
      <c r="N150" s="279"/>
      <c r="O150" s="279"/>
      <c r="P150" s="279"/>
      <c r="Q150" s="279"/>
      <c r="R150" s="279"/>
      <c r="S150" s="279"/>
      <c r="T150" s="280"/>
      <c r="AT150" s="281" t="s">
        <v>217</v>
      </c>
      <c r="AU150" s="281" t="s">
        <v>81</v>
      </c>
      <c r="AV150" s="14" t="s">
        <v>216</v>
      </c>
      <c r="AW150" s="14" t="s">
        <v>35</v>
      </c>
      <c r="AX150" s="14" t="s">
        <v>79</v>
      </c>
      <c r="AY150" s="281" t="s">
        <v>209</v>
      </c>
    </row>
    <row r="151" s="1" customFormat="1" ht="16.5" customHeight="1">
      <c r="B151" s="47"/>
      <c r="C151" s="237" t="s">
        <v>237</v>
      </c>
      <c r="D151" s="237" t="s">
        <v>211</v>
      </c>
      <c r="E151" s="238" t="s">
        <v>260</v>
      </c>
      <c r="F151" s="239" t="s">
        <v>261</v>
      </c>
      <c r="G151" s="240" t="s">
        <v>227</v>
      </c>
      <c r="H151" s="241">
        <v>13.896000000000001</v>
      </c>
      <c r="I151" s="242"/>
      <c r="J151" s="243">
        <f>ROUND(I151*H151,2)</f>
        <v>0</v>
      </c>
      <c r="K151" s="239" t="s">
        <v>215</v>
      </c>
      <c r="L151" s="73"/>
      <c r="M151" s="244" t="s">
        <v>21</v>
      </c>
      <c r="N151" s="245" t="s">
        <v>43</v>
      </c>
      <c r="O151" s="48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AR151" s="25" t="s">
        <v>216</v>
      </c>
      <c r="AT151" s="25" t="s">
        <v>211</v>
      </c>
      <c r="AU151" s="25" t="s">
        <v>81</v>
      </c>
      <c r="AY151" s="25" t="s">
        <v>209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79</v>
      </c>
      <c r="BK151" s="248">
        <f>ROUND(I151*H151,2)</f>
        <v>0</v>
      </c>
      <c r="BL151" s="25" t="s">
        <v>216</v>
      </c>
      <c r="BM151" s="25" t="s">
        <v>262</v>
      </c>
    </row>
    <row r="152" s="12" customFormat="1">
      <c r="B152" s="249"/>
      <c r="C152" s="250"/>
      <c r="D152" s="251" t="s">
        <v>217</v>
      </c>
      <c r="E152" s="252" t="s">
        <v>21</v>
      </c>
      <c r="F152" s="253" t="s">
        <v>263</v>
      </c>
      <c r="G152" s="250"/>
      <c r="H152" s="254">
        <v>13.896000000000001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217</v>
      </c>
      <c r="AU152" s="260" t="s">
        <v>81</v>
      </c>
      <c r="AV152" s="12" t="s">
        <v>81</v>
      </c>
      <c r="AW152" s="12" t="s">
        <v>35</v>
      </c>
      <c r="AX152" s="12" t="s">
        <v>72</v>
      </c>
      <c r="AY152" s="260" t="s">
        <v>209</v>
      </c>
    </row>
    <row r="153" s="13" customFormat="1">
      <c r="B153" s="261"/>
      <c r="C153" s="262"/>
      <c r="D153" s="251" t="s">
        <v>217</v>
      </c>
      <c r="E153" s="263" t="s">
        <v>21</v>
      </c>
      <c r="F153" s="264" t="s">
        <v>264</v>
      </c>
      <c r="G153" s="262"/>
      <c r="H153" s="263" t="s">
        <v>21</v>
      </c>
      <c r="I153" s="265"/>
      <c r="J153" s="262"/>
      <c r="K153" s="262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217</v>
      </c>
      <c r="AU153" s="270" t="s">
        <v>81</v>
      </c>
      <c r="AV153" s="13" t="s">
        <v>79</v>
      </c>
      <c r="AW153" s="13" t="s">
        <v>35</v>
      </c>
      <c r="AX153" s="13" t="s">
        <v>72</v>
      </c>
      <c r="AY153" s="270" t="s">
        <v>209</v>
      </c>
    </row>
    <row r="154" s="14" customFormat="1">
      <c r="B154" s="271"/>
      <c r="C154" s="272"/>
      <c r="D154" s="251" t="s">
        <v>217</v>
      </c>
      <c r="E154" s="273" t="s">
        <v>21</v>
      </c>
      <c r="F154" s="274" t="s">
        <v>220</v>
      </c>
      <c r="G154" s="272"/>
      <c r="H154" s="275">
        <v>13.896000000000001</v>
      </c>
      <c r="I154" s="276"/>
      <c r="J154" s="272"/>
      <c r="K154" s="272"/>
      <c r="L154" s="277"/>
      <c r="M154" s="278"/>
      <c r="N154" s="279"/>
      <c r="O154" s="279"/>
      <c r="P154" s="279"/>
      <c r="Q154" s="279"/>
      <c r="R154" s="279"/>
      <c r="S154" s="279"/>
      <c r="T154" s="280"/>
      <c r="AT154" s="281" t="s">
        <v>217</v>
      </c>
      <c r="AU154" s="281" t="s">
        <v>81</v>
      </c>
      <c r="AV154" s="14" t="s">
        <v>216</v>
      </c>
      <c r="AW154" s="14" t="s">
        <v>35</v>
      </c>
      <c r="AX154" s="14" t="s">
        <v>79</v>
      </c>
      <c r="AY154" s="281" t="s">
        <v>209</v>
      </c>
    </row>
    <row r="155" s="1" customFormat="1" ht="16.5" customHeight="1">
      <c r="B155" s="47"/>
      <c r="C155" s="237" t="s">
        <v>265</v>
      </c>
      <c r="D155" s="237" t="s">
        <v>211</v>
      </c>
      <c r="E155" s="238" t="s">
        <v>266</v>
      </c>
      <c r="F155" s="239" t="s">
        <v>267</v>
      </c>
      <c r="G155" s="240" t="s">
        <v>268</v>
      </c>
      <c r="H155" s="241">
        <v>41.359999999999999</v>
      </c>
      <c r="I155" s="242"/>
      <c r="J155" s="243">
        <f>ROUND(I155*H155,2)</f>
        <v>0</v>
      </c>
      <c r="K155" s="239" t="s">
        <v>215</v>
      </c>
      <c r="L155" s="73"/>
      <c r="M155" s="244" t="s">
        <v>21</v>
      </c>
      <c r="N155" s="245" t="s">
        <v>43</v>
      </c>
      <c r="O155" s="48"/>
      <c r="P155" s="246">
        <f>O155*H155</f>
        <v>0</v>
      </c>
      <c r="Q155" s="246">
        <v>0.00084000000000000003</v>
      </c>
      <c r="R155" s="246">
        <f>Q155*H155</f>
        <v>0.0347424</v>
      </c>
      <c r="S155" s="246">
        <v>0</v>
      </c>
      <c r="T155" s="247">
        <f>S155*H155</f>
        <v>0</v>
      </c>
      <c r="AR155" s="25" t="s">
        <v>216</v>
      </c>
      <c r="AT155" s="25" t="s">
        <v>211</v>
      </c>
      <c r="AU155" s="25" t="s">
        <v>81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216</v>
      </c>
      <c r="BM155" s="25" t="s">
        <v>269</v>
      </c>
    </row>
    <row r="156" s="12" customFormat="1">
      <c r="B156" s="249"/>
      <c r="C156" s="250"/>
      <c r="D156" s="251" t="s">
        <v>217</v>
      </c>
      <c r="E156" s="252" t="s">
        <v>21</v>
      </c>
      <c r="F156" s="253" t="s">
        <v>270</v>
      </c>
      <c r="G156" s="250"/>
      <c r="H156" s="254">
        <v>41.359999999999999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AT156" s="260" t="s">
        <v>217</v>
      </c>
      <c r="AU156" s="260" t="s">
        <v>81</v>
      </c>
      <c r="AV156" s="12" t="s">
        <v>81</v>
      </c>
      <c r="AW156" s="12" t="s">
        <v>35</v>
      </c>
      <c r="AX156" s="12" t="s">
        <v>72</v>
      </c>
      <c r="AY156" s="260" t="s">
        <v>209</v>
      </c>
    </row>
    <row r="157" s="13" customFormat="1">
      <c r="B157" s="261"/>
      <c r="C157" s="262"/>
      <c r="D157" s="251" t="s">
        <v>217</v>
      </c>
      <c r="E157" s="263" t="s">
        <v>21</v>
      </c>
      <c r="F157" s="264" t="s">
        <v>259</v>
      </c>
      <c r="G157" s="262"/>
      <c r="H157" s="263" t="s">
        <v>21</v>
      </c>
      <c r="I157" s="265"/>
      <c r="J157" s="262"/>
      <c r="K157" s="262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217</v>
      </c>
      <c r="AU157" s="270" t="s">
        <v>81</v>
      </c>
      <c r="AV157" s="13" t="s">
        <v>79</v>
      </c>
      <c r="AW157" s="13" t="s">
        <v>35</v>
      </c>
      <c r="AX157" s="13" t="s">
        <v>72</v>
      </c>
      <c r="AY157" s="270" t="s">
        <v>209</v>
      </c>
    </row>
    <row r="158" s="14" customFormat="1">
      <c r="B158" s="271"/>
      <c r="C158" s="272"/>
      <c r="D158" s="251" t="s">
        <v>217</v>
      </c>
      <c r="E158" s="273" t="s">
        <v>21</v>
      </c>
      <c r="F158" s="274" t="s">
        <v>220</v>
      </c>
      <c r="G158" s="272"/>
      <c r="H158" s="275">
        <v>41.359999999999999</v>
      </c>
      <c r="I158" s="276"/>
      <c r="J158" s="272"/>
      <c r="K158" s="272"/>
      <c r="L158" s="277"/>
      <c r="M158" s="278"/>
      <c r="N158" s="279"/>
      <c r="O158" s="279"/>
      <c r="P158" s="279"/>
      <c r="Q158" s="279"/>
      <c r="R158" s="279"/>
      <c r="S158" s="279"/>
      <c r="T158" s="280"/>
      <c r="AT158" s="281" t="s">
        <v>217</v>
      </c>
      <c r="AU158" s="281" t="s">
        <v>81</v>
      </c>
      <c r="AV158" s="14" t="s">
        <v>216</v>
      </c>
      <c r="AW158" s="14" t="s">
        <v>35</v>
      </c>
      <c r="AX158" s="14" t="s">
        <v>79</v>
      </c>
      <c r="AY158" s="281" t="s">
        <v>209</v>
      </c>
    </row>
    <row r="159" s="1" customFormat="1" ht="16.5" customHeight="1">
      <c r="B159" s="47"/>
      <c r="C159" s="237" t="s">
        <v>271</v>
      </c>
      <c r="D159" s="237" t="s">
        <v>211</v>
      </c>
      <c r="E159" s="238" t="s">
        <v>272</v>
      </c>
      <c r="F159" s="239" t="s">
        <v>273</v>
      </c>
      <c r="G159" s="240" t="s">
        <v>268</v>
      </c>
      <c r="H159" s="241">
        <v>41.359999999999999</v>
      </c>
      <c r="I159" s="242"/>
      <c r="J159" s="243">
        <f>ROUND(I159*H159,2)</f>
        <v>0</v>
      </c>
      <c r="K159" s="239" t="s">
        <v>215</v>
      </c>
      <c r="L159" s="73"/>
      <c r="M159" s="244" t="s">
        <v>21</v>
      </c>
      <c r="N159" s="245" t="s">
        <v>43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216</v>
      </c>
      <c r="AT159" s="25" t="s">
        <v>211</v>
      </c>
      <c r="AU159" s="25" t="s">
        <v>81</v>
      </c>
      <c r="AY159" s="25" t="s">
        <v>209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79</v>
      </c>
      <c r="BK159" s="248">
        <f>ROUND(I159*H159,2)</f>
        <v>0</v>
      </c>
      <c r="BL159" s="25" t="s">
        <v>216</v>
      </c>
      <c r="BM159" s="25" t="s">
        <v>274</v>
      </c>
    </row>
    <row r="160" s="1" customFormat="1" ht="16.5" customHeight="1">
      <c r="B160" s="47"/>
      <c r="C160" s="237" t="s">
        <v>275</v>
      </c>
      <c r="D160" s="237" t="s">
        <v>211</v>
      </c>
      <c r="E160" s="238" t="s">
        <v>276</v>
      </c>
      <c r="F160" s="239" t="s">
        <v>277</v>
      </c>
      <c r="G160" s="240" t="s">
        <v>227</v>
      </c>
      <c r="H160" s="241">
        <v>50.256999999999998</v>
      </c>
      <c r="I160" s="242"/>
      <c r="J160" s="243">
        <f>ROUND(I160*H160,2)</f>
        <v>0</v>
      </c>
      <c r="K160" s="239" t="s">
        <v>215</v>
      </c>
      <c r="L160" s="73"/>
      <c r="M160" s="244" t="s">
        <v>21</v>
      </c>
      <c r="N160" s="245" t="s">
        <v>43</v>
      </c>
      <c r="O160" s="48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5" t="s">
        <v>216</v>
      </c>
      <c r="AT160" s="25" t="s">
        <v>211</v>
      </c>
      <c r="AU160" s="25" t="s">
        <v>81</v>
      </c>
      <c r="AY160" s="25" t="s">
        <v>209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25" t="s">
        <v>79</v>
      </c>
      <c r="BK160" s="248">
        <f>ROUND(I160*H160,2)</f>
        <v>0</v>
      </c>
      <c r="BL160" s="25" t="s">
        <v>216</v>
      </c>
      <c r="BM160" s="25" t="s">
        <v>278</v>
      </c>
    </row>
    <row r="161" s="12" customFormat="1">
      <c r="B161" s="249"/>
      <c r="C161" s="250"/>
      <c r="D161" s="251" t="s">
        <v>217</v>
      </c>
      <c r="E161" s="252" t="s">
        <v>21</v>
      </c>
      <c r="F161" s="253" t="s">
        <v>279</v>
      </c>
      <c r="G161" s="250"/>
      <c r="H161" s="254">
        <v>50.256999999999998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217</v>
      </c>
      <c r="AU161" s="260" t="s">
        <v>81</v>
      </c>
      <c r="AV161" s="12" t="s">
        <v>81</v>
      </c>
      <c r="AW161" s="12" t="s">
        <v>35</v>
      </c>
      <c r="AX161" s="12" t="s">
        <v>72</v>
      </c>
      <c r="AY161" s="260" t="s">
        <v>209</v>
      </c>
    </row>
    <row r="162" s="12" customFormat="1">
      <c r="B162" s="249"/>
      <c r="C162" s="250"/>
      <c r="D162" s="251" t="s">
        <v>217</v>
      </c>
      <c r="E162" s="252" t="s">
        <v>21</v>
      </c>
      <c r="F162" s="253" t="s">
        <v>21</v>
      </c>
      <c r="G162" s="250"/>
      <c r="H162" s="254">
        <v>0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217</v>
      </c>
      <c r="AU162" s="260" t="s">
        <v>81</v>
      </c>
      <c r="AV162" s="12" t="s">
        <v>81</v>
      </c>
      <c r="AW162" s="12" t="s">
        <v>6</v>
      </c>
      <c r="AX162" s="12" t="s">
        <v>72</v>
      </c>
      <c r="AY162" s="260" t="s">
        <v>209</v>
      </c>
    </row>
    <row r="163" s="14" customFormat="1">
      <c r="B163" s="271"/>
      <c r="C163" s="272"/>
      <c r="D163" s="251" t="s">
        <v>217</v>
      </c>
      <c r="E163" s="273" t="s">
        <v>21</v>
      </c>
      <c r="F163" s="274" t="s">
        <v>220</v>
      </c>
      <c r="G163" s="272"/>
      <c r="H163" s="275">
        <v>50.256999999999998</v>
      </c>
      <c r="I163" s="276"/>
      <c r="J163" s="272"/>
      <c r="K163" s="272"/>
      <c r="L163" s="277"/>
      <c r="M163" s="278"/>
      <c r="N163" s="279"/>
      <c r="O163" s="279"/>
      <c r="P163" s="279"/>
      <c r="Q163" s="279"/>
      <c r="R163" s="279"/>
      <c r="S163" s="279"/>
      <c r="T163" s="280"/>
      <c r="AT163" s="281" t="s">
        <v>217</v>
      </c>
      <c r="AU163" s="281" t="s">
        <v>81</v>
      </c>
      <c r="AV163" s="14" t="s">
        <v>216</v>
      </c>
      <c r="AW163" s="14" t="s">
        <v>35</v>
      </c>
      <c r="AX163" s="14" t="s">
        <v>79</v>
      </c>
      <c r="AY163" s="281" t="s">
        <v>209</v>
      </c>
    </row>
    <row r="164" s="1" customFormat="1" ht="16.5" customHeight="1">
      <c r="B164" s="47"/>
      <c r="C164" s="237" t="s">
        <v>248</v>
      </c>
      <c r="D164" s="237" t="s">
        <v>211</v>
      </c>
      <c r="E164" s="238" t="s">
        <v>280</v>
      </c>
      <c r="F164" s="239" t="s">
        <v>281</v>
      </c>
      <c r="G164" s="240" t="s">
        <v>227</v>
      </c>
      <c r="H164" s="241">
        <v>118.21599999999999</v>
      </c>
      <c r="I164" s="242"/>
      <c r="J164" s="243">
        <f>ROUND(I164*H164,2)</f>
        <v>0</v>
      </c>
      <c r="K164" s="239" t="s">
        <v>215</v>
      </c>
      <c r="L164" s="73"/>
      <c r="M164" s="244" t="s">
        <v>21</v>
      </c>
      <c r="N164" s="245" t="s">
        <v>43</v>
      </c>
      <c r="O164" s="48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5" t="s">
        <v>216</v>
      </c>
      <c r="AT164" s="25" t="s">
        <v>211</v>
      </c>
      <c r="AU164" s="25" t="s">
        <v>81</v>
      </c>
      <c r="AY164" s="25" t="s">
        <v>209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25" t="s">
        <v>79</v>
      </c>
      <c r="BK164" s="248">
        <f>ROUND(I164*H164,2)</f>
        <v>0</v>
      </c>
      <c r="BL164" s="25" t="s">
        <v>216</v>
      </c>
      <c r="BM164" s="25" t="s">
        <v>282</v>
      </c>
    </row>
    <row r="165" s="12" customFormat="1">
      <c r="B165" s="249"/>
      <c r="C165" s="250"/>
      <c r="D165" s="251" t="s">
        <v>217</v>
      </c>
      <c r="E165" s="252" t="s">
        <v>21</v>
      </c>
      <c r="F165" s="253" t="s">
        <v>283</v>
      </c>
      <c r="G165" s="250"/>
      <c r="H165" s="254">
        <v>118.21599999999999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217</v>
      </c>
      <c r="AU165" s="260" t="s">
        <v>81</v>
      </c>
      <c r="AV165" s="12" t="s">
        <v>81</v>
      </c>
      <c r="AW165" s="12" t="s">
        <v>35</v>
      </c>
      <c r="AX165" s="12" t="s">
        <v>72</v>
      </c>
      <c r="AY165" s="260" t="s">
        <v>209</v>
      </c>
    </row>
    <row r="166" s="12" customFormat="1">
      <c r="B166" s="249"/>
      <c r="C166" s="250"/>
      <c r="D166" s="251" t="s">
        <v>217</v>
      </c>
      <c r="E166" s="252" t="s">
        <v>21</v>
      </c>
      <c r="F166" s="253" t="s">
        <v>21</v>
      </c>
      <c r="G166" s="250"/>
      <c r="H166" s="254">
        <v>0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217</v>
      </c>
      <c r="AU166" s="260" t="s">
        <v>81</v>
      </c>
      <c r="AV166" s="12" t="s">
        <v>81</v>
      </c>
      <c r="AW166" s="12" t="s">
        <v>6</v>
      </c>
      <c r="AX166" s="12" t="s">
        <v>72</v>
      </c>
      <c r="AY166" s="260" t="s">
        <v>209</v>
      </c>
    </row>
    <row r="167" s="14" customFormat="1">
      <c r="B167" s="271"/>
      <c r="C167" s="272"/>
      <c r="D167" s="251" t="s">
        <v>217</v>
      </c>
      <c r="E167" s="273" t="s">
        <v>21</v>
      </c>
      <c r="F167" s="274" t="s">
        <v>220</v>
      </c>
      <c r="G167" s="272"/>
      <c r="H167" s="275">
        <v>118.21599999999999</v>
      </c>
      <c r="I167" s="276"/>
      <c r="J167" s="272"/>
      <c r="K167" s="272"/>
      <c r="L167" s="277"/>
      <c r="M167" s="278"/>
      <c r="N167" s="279"/>
      <c r="O167" s="279"/>
      <c r="P167" s="279"/>
      <c r="Q167" s="279"/>
      <c r="R167" s="279"/>
      <c r="S167" s="279"/>
      <c r="T167" s="280"/>
      <c r="AT167" s="281" t="s">
        <v>217</v>
      </c>
      <c r="AU167" s="281" t="s">
        <v>81</v>
      </c>
      <c r="AV167" s="14" t="s">
        <v>216</v>
      </c>
      <c r="AW167" s="14" t="s">
        <v>35</v>
      </c>
      <c r="AX167" s="14" t="s">
        <v>79</v>
      </c>
      <c r="AY167" s="281" t="s">
        <v>209</v>
      </c>
    </row>
    <row r="168" s="1" customFormat="1" ht="16.5" customHeight="1">
      <c r="B168" s="47"/>
      <c r="C168" s="237" t="s">
        <v>10</v>
      </c>
      <c r="D168" s="237" t="s">
        <v>211</v>
      </c>
      <c r="E168" s="238" t="s">
        <v>284</v>
      </c>
      <c r="F168" s="239" t="s">
        <v>285</v>
      </c>
      <c r="G168" s="240" t="s">
        <v>227</v>
      </c>
      <c r="H168" s="241">
        <v>118.21599999999999</v>
      </c>
      <c r="I168" s="242"/>
      <c r="J168" s="243">
        <f>ROUND(I168*H168,2)</f>
        <v>0</v>
      </c>
      <c r="K168" s="239" t="s">
        <v>215</v>
      </c>
      <c r="L168" s="73"/>
      <c r="M168" s="244" t="s">
        <v>21</v>
      </c>
      <c r="N168" s="245" t="s">
        <v>43</v>
      </c>
      <c r="O168" s="48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5" t="s">
        <v>216</v>
      </c>
      <c r="AT168" s="25" t="s">
        <v>211</v>
      </c>
      <c r="AU168" s="25" t="s">
        <v>81</v>
      </c>
      <c r="AY168" s="25" t="s">
        <v>209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79</v>
      </c>
      <c r="BK168" s="248">
        <f>ROUND(I168*H168,2)</f>
        <v>0</v>
      </c>
      <c r="BL168" s="25" t="s">
        <v>216</v>
      </c>
      <c r="BM168" s="25" t="s">
        <v>286</v>
      </c>
    </row>
    <row r="169" s="1" customFormat="1" ht="25.5" customHeight="1">
      <c r="B169" s="47"/>
      <c r="C169" s="237" t="s">
        <v>287</v>
      </c>
      <c r="D169" s="237" t="s">
        <v>211</v>
      </c>
      <c r="E169" s="238" t="s">
        <v>288</v>
      </c>
      <c r="F169" s="239" t="s">
        <v>289</v>
      </c>
      <c r="G169" s="240" t="s">
        <v>227</v>
      </c>
      <c r="H169" s="241">
        <v>1182.1600000000001</v>
      </c>
      <c r="I169" s="242"/>
      <c r="J169" s="243">
        <f>ROUND(I169*H169,2)</f>
        <v>0</v>
      </c>
      <c r="K169" s="239" t="s">
        <v>215</v>
      </c>
      <c r="L169" s="73"/>
      <c r="M169" s="244" t="s">
        <v>21</v>
      </c>
      <c r="N169" s="245" t="s">
        <v>43</v>
      </c>
      <c r="O169" s="48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5" t="s">
        <v>216</v>
      </c>
      <c r="AT169" s="25" t="s">
        <v>211</v>
      </c>
      <c r="AU169" s="25" t="s">
        <v>81</v>
      </c>
      <c r="AY169" s="25" t="s">
        <v>209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79</v>
      </c>
      <c r="BK169" s="248">
        <f>ROUND(I169*H169,2)</f>
        <v>0</v>
      </c>
      <c r="BL169" s="25" t="s">
        <v>216</v>
      </c>
      <c r="BM169" s="25" t="s">
        <v>290</v>
      </c>
    </row>
    <row r="170" s="12" customFormat="1">
      <c r="B170" s="249"/>
      <c r="C170" s="250"/>
      <c r="D170" s="251" t="s">
        <v>217</v>
      </c>
      <c r="E170" s="250"/>
      <c r="F170" s="253" t="s">
        <v>291</v>
      </c>
      <c r="G170" s="250"/>
      <c r="H170" s="254">
        <v>1182.1600000000001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AT170" s="260" t="s">
        <v>217</v>
      </c>
      <c r="AU170" s="260" t="s">
        <v>81</v>
      </c>
      <c r="AV170" s="12" t="s">
        <v>81</v>
      </c>
      <c r="AW170" s="12" t="s">
        <v>6</v>
      </c>
      <c r="AX170" s="12" t="s">
        <v>79</v>
      </c>
      <c r="AY170" s="260" t="s">
        <v>209</v>
      </c>
    </row>
    <row r="171" s="1" customFormat="1" ht="16.5" customHeight="1">
      <c r="B171" s="47"/>
      <c r="C171" s="237" t="s">
        <v>292</v>
      </c>
      <c r="D171" s="237" t="s">
        <v>211</v>
      </c>
      <c r="E171" s="238" t="s">
        <v>293</v>
      </c>
      <c r="F171" s="239" t="s">
        <v>294</v>
      </c>
      <c r="G171" s="240" t="s">
        <v>227</v>
      </c>
      <c r="H171" s="241">
        <v>118.21599999999999</v>
      </c>
      <c r="I171" s="242"/>
      <c r="J171" s="243">
        <f>ROUND(I171*H171,2)</f>
        <v>0</v>
      </c>
      <c r="K171" s="239" t="s">
        <v>215</v>
      </c>
      <c r="L171" s="73"/>
      <c r="M171" s="244" t="s">
        <v>21</v>
      </c>
      <c r="N171" s="245" t="s">
        <v>43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216</v>
      </c>
      <c r="AT171" s="25" t="s">
        <v>211</v>
      </c>
      <c r="AU171" s="25" t="s">
        <v>81</v>
      </c>
      <c r="AY171" s="25" t="s">
        <v>209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79</v>
      </c>
      <c r="BK171" s="248">
        <f>ROUND(I171*H171,2)</f>
        <v>0</v>
      </c>
      <c r="BL171" s="25" t="s">
        <v>216</v>
      </c>
      <c r="BM171" s="25" t="s">
        <v>295</v>
      </c>
    </row>
    <row r="172" s="1" customFormat="1" ht="16.5" customHeight="1">
      <c r="B172" s="47"/>
      <c r="C172" s="237" t="s">
        <v>296</v>
      </c>
      <c r="D172" s="237" t="s">
        <v>211</v>
      </c>
      <c r="E172" s="238" t="s">
        <v>297</v>
      </c>
      <c r="F172" s="239" t="s">
        <v>298</v>
      </c>
      <c r="G172" s="240" t="s">
        <v>299</v>
      </c>
      <c r="H172" s="241">
        <v>236.43199999999999</v>
      </c>
      <c r="I172" s="242"/>
      <c r="J172" s="243">
        <f>ROUND(I172*H172,2)</f>
        <v>0</v>
      </c>
      <c r="K172" s="239" t="s">
        <v>215</v>
      </c>
      <c r="L172" s="73"/>
      <c r="M172" s="244" t="s">
        <v>21</v>
      </c>
      <c r="N172" s="245" t="s">
        <v>43</v>
      </c>
      <c r="O172" s="48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AR172" s="25" t="s">
        <v>216</v>
      </c>
      <c r="AT172" s="25" t="s">
        <v>211</v>
      </c>
      <c r="AU172" s="25" t="s">
        <v>81</v>
      </c>
      <c r="AY172" s="25" t="s">
        <v>209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25" t="s">
        <v>79</v>
      </c>
      <c r="BK172" s="248">
        <f>ROUND(I172*H172,2)</f>
        <v>0</v>
      </c>
      <c r="BL172" s="25" t="s">
        <v>216</v>
      </c>
      <c r="BM172" s="25" t="s">
        <v>300</v>
      </c>
    </row>
    <row r="173" s="12" customFormat="1">
      <c r="B173" s="249"/>
      <c r="C173" s="250"/>
      <c r="D173" s="251" t="s">
        <v>217</v>
      </c>
      <c r="E173" s="250"/>
      <c r="F173" s="253" t="s">
        <v>301</v>
      </c>
      <c r="G173" s="250"/>
      <c r="H173" s="254">
        <v>236.43199999999999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217</v>
      </c>
      <c r="AU173" s="260" t="s">
        <v>81</v>
      </c>
      <c r="AV173" s="12" t="s">
        <v>81</v>
      </c>
      <c r="AW173" s="12" t="s">
        <v>6</v>
      </c>
      <c r="AX173" s="12" t="s">
        <v>79</v>
      </c>
      <c r="AY173" s="260" t="s">
        <v>209</v>
      </c>
    </row>
    <row r="174" s="1" customFormat="1" ht="16.5" customHeight="1">
      <c r="B174" s="47"/>
      <c r="C174" s="237" t="s">
        <v>302</v>
      </c>
      <c r="D174" s="237" t="s">
        <v>211</v>
      </c>
      <c r="E174" s="238" t="s">
        <v>303</v>
      </c>
      <c r="F174" s="239" t="s">
        <v>304</v>
      </c>
      <c r="G174" s="240" t="s">
        <v>227</v>
      </c>
      <c r="H174" s="241">
        <v>138.732</v>
      </c>
      <c r="I174" s="242"/>
      <c r="J174" s="243">
        <f>ROUND(I174*H174,2)</f>
        <v>0</v>
      </c>
      <c r="K174" s="239" t="s">
        <v>215</v>
      </c>
      <c r="L174" s="73"/>
      <c r="M174" s="244" t="s">
        <v>21</v>
      </c>
      <c r="N174" s="245" t="s">
        <v>43</v>
      </c>
      <c r="O174" s="48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5" t="s">
        <v>216</v>
      </c>
      <c r="AT174" s="25" t="s">
        <v>211</v>
      </c>
      <c r="AU174" s="25" t="s">
        <v>81</v>
      </c>
      <c r="AY174" s="25" t="s">
        <v>209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5" t="s">
        <v>79</v>
      </c>
      <c r="BK174" s="248">
        <f>ROUND(I174*H174,2)</f>
        <v>0</v>
      </c>
      <c r="BL174" s="25" t="s">
        <v>216</v>
      </c>
      <c r="BM174" s="25" t="s">
        <v>305</v>
      </c>
    </row>
    <row r="175" s="12" customFormat="1">
      <c r="B175" s="249"/>
      <c r="C175" s="250"/>
      <c r="D175" s="251" t="s">
        <v>217</v>
      </c>
      <c r="E175" s="252" t="s">
        <v>21</v>
      </c>
      <c r="F175" s="253" t="s">
        <v>306</v>
      </c>
      <c r="G175" s="250"/>
      <c r="H175" s="254">
        <v>138.732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AT175" s="260" t="s">
        <v>217</v>
      </c>
      <c r="AU175" s="260" t="s">
        <v>81</v>
      </c>
      <c r="AV175" s="12" t="s">
        <v>81</v>
      </c>
      <c r="AW175" s="12" t="s">
        <v>35</v>
      </c>
      <c r="AX175" s="12" t="s">
        <v>72</v>
      </c>
      <c r="AY175" s="260" t="s">
        <v>209</v>
      </c>
    </row>
    <row r="176" s="13" customFormat="1">
      <c r="B176" s="261"/>
      <c r="C176" s="262"/>
      <c r="D176" s="251" t="s">
        <v>217</v>
      </c>
      <c r="E176" s="263" t="s">
        <v>21</v>
      </c>
      <c r="F176" s="264" t="s">
        <v>259</v>
      </c>
      <c r="G176" s="262"/>
      <c r="H176" s="263" t="s">
        <v>21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217</v>
      </c>
      <c r="AU176" s="270" t="s">
        <v>81</v>
      </c>
      <c r="AV176" s="13" t="s">
        <v>79</v>
      </c>
      <c r="AW176" s="13" t="s">
        <v>35</v>
      </c>
      <c r="AX176" s="13" t="s">
        <v>72</v>
      </c>
      <c r="AY176" s="270" t="s">
        <v>209</v>
      </c>
    </row>
    <row r="177" s="14" customFormat="1">
      <c r="B177" s="271"/>
      <c r="C177" s="272"/>
      <c r="D177" s="251" t="s">
        <v>217</v>
      </c>
      <c r="E177" s="273" t="s">
        <v>21</v>
      </c>
      <c r="F177" s="274" t="s">
        <v>220</v>
      </c>
      <c r="G177" s="272"/>
      <c r="H177" s="275">
        <v>138.732</v>
      </c>
      <c r="I177" s="276"/>
      <c r="J177" s="272"/>
      <c r="K177" s="272"/>
      <c r="L177" s="277"/>
      <c r="M177" s="278"/>
      <c r="N177" s="279"/>
      <c r="O177" s="279"/>
      <c r="P177" s="279"/>
      <c r="Q177" s="279"/>
      <c r="R177" s="279"/>
      <c r="S177" s="279"/>
      <c r="T177" s="280"/>
      <c r="AT177" s="281" t="s">
        <v>217</v>
      </c>
      <c r="AU177" s="281" t="s">
        <v>81</v>
      </c>
      <c r="AV177" s="14" t="s">
        <v>216</v>
      </c>
      <c r="AW177" s="14" t="s">
        <v>35</v>
      </c>
      <c r="AX177" s="14" t="s">
        <v>79</v>
      </c>
      <c r="AY177" s="281" t="s">
        <v>209</v>
      </c>
    </row>
    <row r="178" s="1" customFormat="1" ht="16.5" customHeight="1">
      <c r="B178" s="47"/>
      <c r="C178" s="237" t="s">
        <v>307</v>
      </c>
      <c r="D178" s="237" t="s">
        <v>211</v>
      </c>
      <c r="E178" s="238" t="s">
        <v>308</v>
      </c>
      <c r="F178" s="239" t="s">
        <v>309</v>
      </c>
      <c r="G178" s="240" t="s">
        <v>227</v>
      </c>
      <c r="H178" s="241">
        <v>11.199999999999999</v>
      </c>
      <c r="I178" s="242"/>
      <c r="J178" s="243">
        <f>ROUND(I178*H178,2)</f>
        <v>0</v>
      </c>
      <c r="K178" s="239" t="s">
        <v>215</v>
      </c>
      <c r="L178" s="73"/>
      <c r="M178" s="244" t="s">
        <v>21</v>
      </c>
      <c r="N178" s="245" t="s">
        <v>43</v>
      </c>
      <c r="O178" s="48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5" t="s">
        <v>216</v>
      </c>
      <c r="AT178" s="25" t="s">
        <v>211</v>
      </c>
      <c r="AU178" s="25" t="s">
        <v>81</v>
      </c>
      <c r="AY178" s="25" t="s">
        <v>209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79</v>
      </c>
      <c r="BK178" s="248">
        <f>ROUND(I178*H178,2)</f>
        <v>0</v>
      </c>
      <c r="BL178" s="25" t="s">
        <v>216</v>
      </c>
      <c r="BM178" s="25" t="s">
        <v>310</v>
      </c>
    </row>
    <row r="179" s="12" customFormat="1">
      <c r="B179" s="249"/>
      <c r="C179" s="250"/>
      <c r="D179" s="251" t="s">
        <v>217</v>
      </c>
      <c r="E179" s="252" t="s">
        <v>21</v>
      </c>
      <c r="F179" s="253" t="s">
        <v>311</v>
      </c>
      <c r="G179" s="250"/>
      <c r="H179" s="254">
        <v>11.199999999999999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217</v>
      </c>
      <c r="AU179" s="260" t="s">
        <v>81</v>
      </c>
      <c r="AV179" s="12" t="s">
        <v>81</v>
      </c>
      <c r="AW179" s="12" t="s">
        <v>35</v>
      </c>
      <c r="AX179" s="12" t="s">
        <v>72</v>
      </c>
      <c r="AY179" s="260" t="s">
        <v>209</v>
      </c>
    </row>
    <row r="180" s="13" customFormat="1">
      <c r="B180" s="261"/>
      <c r="C180" s="262"/>
      <c r="D180" s="251" t="s">
        <v>217</v>
      </c>
      <c r="E180" s="263" t="s">
        <v>21</v>
      </c>
      <c r="F180" s="264" t="s">
        <v>259</v>
      </c>
      <c r="G180" s="262"/>
      <c r="H180" s="263" t="s">
        <v>21</v>
      </c>
      <c r="I180" s="265"/>
      <c r="J180" s="262"/>
      <c r="K180" s="262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217</v>
      </c>
      <c r="AU180" s="270" t="s">
        <v>81</v>
      </c>
      <c r="AV180" s="13" t="s">
        <v>79</v>
      </c>
      <c r="AW180" s="13" t="s">
        <v>35</v>
      </c>
      <c r="AX180" s="13" t="s">
        <v>72</v>
      </c>
      <c r="AY180" s="270" t="s">
        <v>209</v>
      </c>
    </row>
    <row r="181" s="14" customFormat="1">
      <c r="B181" s="271"/>
      <c r="C181" s="272"/>
      <c r="D181" s="251" t="s">
        <v>217</v>
      </c>
      <c r="E181" s="273" t="s">
        <v>21</v>
      </c>
      <c r="F181" s="274" t="s">
        <v>220</v>
      </c>
      <c r="G181" s="272"/>
      <c r="H181" s="275">
        <v>11.199999999999999</v>
      </c>
      <c r="I181" s="276"/>
      <c r="J181" s="272"/>
      <c r="K181" s="272"/>
      <c r="L181" s="277"/>
      <c r="M181" s="278"/>
      <c r="N181" s="279"/>
      <c r="O181" s="279"/>
      <c r="P181" s="279"/>
      <c r="Q181" s="279"/>
      <c r="R181" s="279"/>
      <c r="S181" s="279"/>
      <c r="T181" s="280"/>
      <c r="AT181" s="281" t="s">
        <v>217</v>
      </c>
      <c r="AU181" s="281" t="s">
        <v>81</v>
      </c>
      <c r="AV181" s="14" t="s">
        <v>216</v>
      </c>
      <c r="AW181" s="14" t="s">
        <v>35</v>
      </c>
      <c r="AX181" s="14" t="s">
        <v>79</v>
      </c>
      <c r="AY181" s="281" t="s">
        <v>209</v>
      </c>
    </row>
    <row r="182" s="1" customFormat="1" ht="16.5" customHeight="1">
      <c r="B182" s="47"/>
      <c r="C182" s="282" t="s">
        <v>9</v>
      </c>
      <c r="D182" s="282" t="s">
        <v>312</v>
      </c>
      <c r="E182" s="283" t="s">
        <v>313</v>
      </c>
      <c r="F182" s="284" t="s">
        <v>314</v>
      </c>
      <c r="G182" s="285" t="s">
        <v>299</v>
      </c>
      <c r="H182" s="286">
        <v>22.399999999999999</v>
      </c>
      <c r="I182" s="287"/>
      <c r="J182" s="288">
        <f>ROUND(I182*H182,2)</f>
        <v>0</v>
      </c>
      <c r="K182" s="284" t="s">
        <v>215</v>
      </c>
      <c r="L182" s="289"/>
      <c r="M182" s="290" t="s">
        <v>21</v>
      </c>
      <c r="N182" s="291" t="s">
        <v>43</v>
      </c>
      <c r="O182" s="48"/>
      <c r="P182" s="246">
        <f>O182*H182</f>
        <v>0</v>
      </c>
      <c r="Q182" s="246">
        <v>1</v>
      </c>
      <c r="R182" s="246">
        <f>Q182*H182</f>
        <v>22.399999999999999</v>
      </c>
      <c r="S182" s="246">
        <v>0</v>
      </c>
      <c r="T182" s="247">
        <f>S182*H182</f>
        <v>0</v>
      </c>
      <c r="AR182" s="25" t="s">
        <v>232</v>
      </c>
      <c r="AT182" s="25" t="s">
        <v>312</v>
      </c>
      <c r="AU182" s="25" t="s">
        <v>81</v>
      </c>
      <c r="AY182" s="25" t="s">
        <v>209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25" t="s">
        <v>79</v>
      </c>
      <c r="BK182" s="248">
        <f>ROUND(I182*H182,2)</f>
        <v>0</v>
      </c>
      <c r="BL182" s="25" t="s">
        <v>216</v>
      </c>
      <c r="BM182" s="25" t="s">
        <v>315</v>
      </c>
    </row>
    <row r="183" s="12" customFormat="1">
      <c r="B183" s="249"/>
      <c r="C183" s="250"/>
      <c r="D183" s="251" t="s">
        <v>217</v>
      </c>
      <c r="E183" s="250"/>
      <c r="F183" s="253" t="s">
        <v>316</v>
      </c>
      <c r="G183" s="250"/>
      <c r="H183" s="254">
        <v>22.399999999999999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217</v>
      </c>
      <c r="AU183" s="260" t="s">
        <v>81</v>
      </c>
      <c r="AV183" s="12" t="s">
        <v>81</v>
      </c>
      <c r="AW183" s="12" t="s">
        <v>6</v>
      </c>
      <c r="AX183" s="12" t="s">
        <v>79</v>
      </c>
      <c r="AY183" s="260" t="s">
        <v>209</v>
      </c>
    </row>
    <row r="184" s="11" customFormat="1" ht="29.88" customHeight="1">
      <c r="B184" s="221"/>
      <c r="C184" s="222"/>
      <c r="D184" s="223" t="s">
        <v>71</v>
      </c>
      <c r="E184" s="235" t="s">
        <v>81</v>
      </c>
      <c r="F184" s="235" t="s">
        <v>317</v>
      </c>
      <c r="G184" s="222"/>
      <c r="H184" s="222"/>
      <c r="I184" s="225"/>
      <c r="J184" s="236">
        <f>BK184</f>
        <v>0</v>
      </c>
      <c r="K184" s="222"/>
      <c r="L184" s="227"/>
      <c r="M184" s="228"/>
      <c r="N184" s="229"/>
      <c r="O184" s="229"/>
      <c r="P184" s="230">
        <v>0</v>
      </c>
      <c r="Q184" s="229"/>
      <c r="R184" s="230">
        <v>0</v>
      </c>
      <c r="S184" s="229"/>
      <c r="T184" s="231">
        <v>0</v>
      </c>
      <c r="AR184" s="232" t="s">
        <v>79</v>
      </c>
      <c r="AT184" s="233" t="s">
        <v>71</v>
      </c>
      <c r="AU184" s="233" t="s">
        <v>79</v>
      </c>
      <c r="AY184" s="232" t="s">
        <v>209</v>
      </c>
      <c r="BK184" s="234">
        <v>0</v>
      </c>
    </row>
    <row r="185" s="11" customFormat="1" ht="19.92" customHeight="1">
      <c r="B185" s="221"/>
      <c r="C185" s="222"/>
      <c r="D185" s="223" t="s">
        <v>71</v>
      </c>
      <c r="E185" s="235" t="s">
        <v>254</v>
      </c>
      <c r="F185" s="235" t="s">
        <v>318</v>
      </c>
      <c r="G185" s="222"/>
      <c r="H185" s="222"/>
      <c r="I185" s="225"/>
      <c r="J185" s="236">
        <f>BK185</f>
        <v>0</v>
      </c>
      <c r="K185" s="222"/>
      <c r="L185" s="227"/>
      <c r="M185" s="228"/>
      <c r="N185" s="229"/>
      <c r="O185" s="229"/>
      <c r="P185" s="230">
        <f>SUM(P186:P199)</f>
        <v>0</v>
      </c>
      <c r="Q185" s="229"/>
      <c r="R185" s="230">
        <f>SUM(R186:R199)</f>
        <v>20.615639809999998</v>
      </c>
      <c r="S185" s="229"/>
      <c r="T185" s="231">
        <f>SUM(T186:T199)</f>
        <v>0</v>
      </c>
      <c r="AR185" s="232" t="s">
        <v>79</v>
      </c>
      <c r="AT185" s="233" t="s">
        <v>71</v>
      </c>
      <c r="AU185" s="233" t="s">
        <v>79</v>
      </c>
      <c r="AY185" s="232" t="s">
        <v>209</v>
      </c>
      <c r="BK185" s="234">
        <f>SUM(BK186:BK199)</f>
        <v>0</v>
      </c>
    </row>
    <row r="186" s="1" customFormat="1" ht="16.5" customHeight="1">
      <c r="B186" s="47"/>
      <c r="C186" s="237" t="s">
        <v>319</v>
      </c>
      <c r="D186" s="237" t="s">
        <v>211</v>
      </c>
      <c r="E186" s="238" t="s">
        <v>320</v>
      </c>
      <c r="F186" s="239" t="s">
        <v>321</v>
      </c>
      <c r="G186" s="240" t="s">
        <v>227</v>
      </c>
      <c r="H186" s="241">
        <v>1.5089999999999999</v>
      </c>
      <c r="I186" s="242"/>
      <c r="J186" s="243">
        <f>ROUND(I186*H186,2)</f>
        <v>0</v>
      </c>
      <c r="K186" s="239" t="s">
        <v>215</v>
      </c>
      <c r="L186" s="73"/>
      <c r="M186" s="244" t="s">
        <v>21</v>
      </c>
      <c r="N186" s="245" t="s">
        <v>43</v>
      </c>
      <c r="O186" s="48"/>
      <c r="P186" s="246">
        <f>O186*H186</f>
        <v>0</v>
      </c>
      <c r="Q186" s="246">
        <v>2.2563399999999998</v>
      </c>
      <c r="R186" s="246">
        <f>Q186*H186</f>
        <v>3.4048170599999996</v>
      </c>
      <c r="S186" s="246">
        <v>0</v>
      </c>
      <c r="T186" s="247">
        <f>S186*H186</f>
        <v>0</v>
      </c>
      <c r="AR186" s="25" t="s">
        <v>216</v>
      </c>
      <c r="AT186" s="25" t="s">
        <v>211</v>
      </c>
      <c r="AU186" s="25" t="s">
        <v>81</v>
      </c>
      <c r="AY186" s="25" t="s">
        <v>209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79</v>
      </c>
      <c r="BK186" s="248">
        <f>ROUND(I186*H186,2)</f>
        <v>0</v>
      </c>
      <c r="BL186" s="25" t="s">
        <v>216</v>
      </c>
      <c r="BM186" s="25" t="s">
        <v>322</v>
      </c>
    </row>
    <row r="187" s="12" customFormat="1">
      <c r="B187" s="249"/>
      <c r="C187" s="250"/>
      <c r="D187" s="251" t="s">
        <v>217</v>
      </c>
      <c r="E187" s="252" t="s">
        <v>21</v>
      </c>
      <c r="F187" s="253" t="s">
        <v>323</v>
      </c>
      <c r="G187" s="250"/>
      <c r="H187" s="254">
        <v>1.5089999999999999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217</v>
      </c>
      <c r="AU187" s="260" t="s">
        <v>81</v>
      </c>
      <c r="AV187" s="12" t="s">
        <v>81</v>
      </c>
      <c r="AW187" s="12" t="s">
        <v>35</v>
      </c>
      <c r="AX187" s="12" t="s">
        <v>72</v>
      </c>
      <c r="AY187" s="260" t="s">
        <v>209</v>
      </c>
    </row>
    <row r="188" s="13" customFormat="1">
      <c r="B188" s="261"/>
      <c r="C188" s="262"/>
      <c r="D188" s="251" t="s">
        <v>217</v>
      </c>
      <c r="E188" s="263" t="s">
        <v>21</v>
      </c>
      <c r="F188" s="264" t="s">
        <v>264</v>
      </c>
      <c r="G188" s="262"/>
      <c r="H188" s="263" t="s">
        <v>21</v>
      </c>
      <c r="I188" s="265"/>
      <c r="J188" s="262"/>
      <c r="K188" s="262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217</v>
      </c>
      <c r="AU188" s="270" t="s">
        <v>81</v>
      </c>
      <c r="AV188" s="13" t="s">
        <v>79</v>
      </c>
      <c r="AW188" s="13" t="s">
        <v>35</v>
      </c>
      <c r="AX188" s="13" t="s">
        <v>72</v>
      </c>
      <c r="AY188" s="270" t="s">
        <v>209</v>
      </c>
    </row>
    <row r="189" s="14" customFormat="1">
      <c r="B189" s="271"/>
      <c r="C189" s="272"/>
      <c r="D189" s="251" t="s">
        <v>217</v>
      </c>
      <c r="E189" s="273" t="s">
        <v>21</v>
      </c>
      <c r="F189" s="274" t="s">
        <v>220</v>
      </c>
      <c r="G189" s="272"/>
      <c r="H189" s="275">
        <v>1.5089999999999999</v>
      </c>
      <c r="I189" s="276"/>
      <c r="J189" s="272"/>
      <c r="K189" s="272"/>
      <c r="L189" s="277"/>
      <c r="M189" s="278"/>
      <c r="N189" s="279"/>
      <c r="O189" s="279"/>
      <c r="P189" s="279"/>
      <c r="Q189" s="279"/>
      <c r="R189" s="279"/>
      <c r="S189" s="279"/>
      <c r="T189" s="280"/>
      <c r="AT189" s="281" t="s">
        <v>217</v>
      </c>
      <c r="AU189" s="281" t="s">
        <v>81</v>
      </c>
      <c r="AV189" s="14" t="s">
        <v>216</v>
      </c>
      <c r="AW189" s="14" t="s">
        <v>35</v>
      </c>
      <c r="AX189" s="14" t="s">
        <v>79</v>
      </c>
      <c r="AY189" s="281" t="s">
        <v>209</v>
      </c>
    </row>
    <row r="190" s="1" customFormat="1" ht="16.5" customHeight="1">
      <c r="B190" s="47"/>
      <c r="C190" s="237" t="s">
        <v>324</v>
      </c>
      <c r="D190" s="237" t="s">
        <v>211</v>
      </c>
      <c r="E190" s="238" t="s">
        <v>325</v>
      </c>
      <c r="F190" s="239" t="s">
        <v>326</v>
      </c>
      <c r="G190" s="240" t="s">
        <v>227</v>
      </c>
      <c r="H190" s="241">
        <v>7.0099999999999998</v>
      </c>
      <c r="I190" s="242"/>
      <c r="J190" s="243">
        <f>ROUND(I190*H190,2)</f>
        <v>0</v>
      </c>
      <c r="K190" s="239" t="s">
        <v>215</v>
      </c>
      <c r="L190" s="73"/>
      <c r="M190" s="244" t="s">
        <v>21</v>
      </c>
      <c r="N190" s="245" t="s">
        <v>43</v>
      </c>
      <c r="O190" s="48"/>
      <c r="P190" s="246">
        <f>O190*H190</f>
        <v>0</v>
      </c>
      <c r="Q190" s="246">
        <v>2.45329</v>
      </c>
      <c r="R190" s="246">
        <f>Q190*H190</f>
        <v>17.197562899999998</v>
      </c>
      <c r="S190" s="246">
        <v>0</v>
      </c>
      <c r="T190" s="247">
        <f>S190*H190</f>
        <v>0</v>
      </c>
      <c r="AR190" s="25" t="s">
        <v>216</v>
      </c>
      <c r="AT190" s="25" t="s">
        <v>211</v>
      </c>
      <c r="AU190" s="25" t="s">
        <v>81</v>
      </c>
      <c r="AY190" s="25" t="s">
        <v>209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79</v>
      </c>
      <c r="BK190" s="248">
        <f>ROUND(I190*H190,2)</f>
        <v>0</v>
      </c>
      <c r="BL190" s="25" t="s">
        <v>216</v>
      </c>
      <c r="BM190" s="25" t="s">
        <v>327</v>
      </c>
    </row>
    <row r="191" s="12" customFormat="1">
      <c r="B191" s="249"/>
      <c r="C191" s="250"/>
      <c r="D191" s="251" t="s">
        <v>217</v>
      </c>
      <c r="E191" s="252" t="s">
        <v>21</v>
      </c>
      <c r="F191" s="253" t="s">
        <v>328</v>
      </c>
      <c r="G191" s="250"/>
      <c r="H191" s="254">
        <v>7.0099999999999998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217</v>
      </c>
      <c r="AU191" s="260" t="s">
        <v>81</v>
      </c>
      <c r="AV191" s="12" t="s">
        <v>81</v>
      </c>
      <c r="AW191" s="12" t="s">
        <v>35</v>
      </c>
      <c r="AX191" s="12" t="s">
        <v>72</v>
      </c>
      <c r="AY191" s="260" t="s">
        <v>209</v>
      </c>
    </row>
    <row r="192" s="13" customFormat="1">
      <c r="B192" s="261"/>
      <c r="C192" s="262"/>
      <c r="D192" s="251" t="s">
        <v>217</v>
      </c>
      <c r="E192" s="263" t="s">
        <v>21</v>
      </c>
      <c r="F192" s="264" t="s">
        <v>264</v>
      </c>
      <c r="G192" s="262"/>
      <c r="H192" s="263" t="s">
        <v>21</v>
      </c>
      <c r="I192" s="265"/>
      <c r="J192" s="262"/>
      <c r="K192" s="262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217</v>
      </c>
      <c r="AU192" s="270" t="s">
        <v>81</v>
      </c>
      <c r="AV192" s="13" t="s">
        <v>79</v>
      </c>
      <c r="AW192" s="13" t="s">
        <v>35</v>
      </c>
      <c r="AX192" s="13" t="s">
        <v>72</v>
      </c>
      <c r="AY192" s="270" t="s">
        <v>209</v>
      </c>
    </row>
    <row r="193" s="14" customFormat="1">
      <c r="B193" s="271"/>
      <c r="C193" s="272"/>
      <c r="D193" s="251" t="s">
        <v>217</v>
      </c>
      <c r="E193" s="273" t="s">
        <v>21</v>
      </c>
      <c r="F193" s="274" t="s">
        <v>220</v>
      </c>
      <c r="G193" s="272"/>
      <c r="H193" s="275">
        <v>7.0099999999999998</v>
      </c>
      <c r="I193" s="276"/>
      <c r="J193" s="272"/>
      <c r="K193" s="272"/>
      <c r="L193" s="277"/>
      <c r="M193" s="278"/>
      <c r="N193" s="279"/>
      <c r="O193" s="279"/>
      <c r="P193" s="279"/>
      <c r="Q193" s="279"/>
      <c r="R193" s="279"/>
      <c r="S193" s="279"/>
      <c r="T193" s="280"/>
      <c r="AT193" s="281" t="s">
        <v>217</v>
      </c>
      <c r="AU193" s="281" t="s">
        <v>81</v>
      </c>
      <c r="AV193" s="14" t="s">
        <v>216</v>
      </c>
      <c r="AW193" s="14" t="s">
        <v>35</v>
      </c>
      <c r="AX193" s="14" t="s">
        <v>79</v>
      </c>
      <c r="AY193" s="281" t="s">
        <v>209</v>
      </c>
    </row>
    <row r="194" s="1" customFormat="1" ht="16.5" customHeight="1">
      <c r="B194" s="47"/>
      <c r="C194" s="237" t="s">
        <v>329</v>
      </c>
      <c r="D194" s="237" t="s">
        <v>211</v>
      </c>
      <c r="E194" s="238" t="s">
        <v>330</v>
      </c>
      <c r="F194" s="239" t="s">
        <v>331</v>
      </c>
      <c r="G194" s="240" t="s">
        <v>268</v>
      </c>
      <c r="H194" s="241">
        <v>12.164999999999999</v>
      </c>
      <c r="I194" s="242"/>
      <c r="J194" s="243">
        <f>ROUND(I194*H194,2)</f>
        <v>0</v>
      </c>
      <c r="K194" s="239" t="s">
        <v>215</v>
      </c>
      <c r="L194" s="73"/>
      <c r="M194" s="244" t="s">
        <v>21</v>
      </c>
      <c r="N194" s="245" t="s">
        <v>43</v>
      </c>
      <c r="O194" s="48"/>
      <c r="P194" s="246">
        <f>O194*H194</f>
        <v>0</v>
      </c>
      <c r="Q194" s="246">
        <v>0.00109</v>
      </c>
      <c r="R194" s="246">
        <f>Q194*H194</f>
        <v>0.01325985</v>
      </c>
      <c r="S194" s="246">
        <v>0</v>
      </c>
      <c r="T194" s="247">
        <f>S194*H194</f>
        <v>0</v>
      </c>
      <c r="AR194" s="25" t="s">
        <v>216</v>
      </c>
      <c r="AT194" s="25" t="s">
        <v>211</v>
      </c>
      <c r="AU194" s="25" t="s">
        <v>81</v>
      </c>
      <c r="AY194" s="25" t="s">
        <v>209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79</v>
      </c>
      <c r="BK194" s="248">
        <f>ROUND(I194*H194,2)</f>
        <v>0</v>
      </c>
      <c r="BL194" s="25" t="s">
        <v>216</v>
      </c>
      <c r="BM194" s="25" t="s">
        <v>332</v>
      </c>
    </row>
    <row r="195" s="12" customFormat="1">
      <c r="B195" s="249"/>
      <c r="C195" s="250"/>
      <c r="D195" s="251" t="s">
        <v>217</v>
      </c>
      <c r="E195" s="252" t="s">
        <v>21</v>
      </c>
      <c r="F195" s="253" t="s">
        <v>333</v>
      </c>
      <c r="G195" s="250"/>
      <c r="H195" s="254">
        <v>6.165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217</v>
      </c>
      <c r="AU195" s="260" t="s">
        <v>81</v>
      </c>
      <c r="AV195" s="12" t="s">
        <v>81</v>
      </c>
      <c r="AW195" s="12" t="s">
        <v>35</v>
      </c>
      <c r="AX195" s="12" t="s">
        <v>72</v>
      </c>
      <c r="AY195" s="260" t="s">
        <v>209</v>
      </c>
    </row>
    <row r="196" s="13" customFormat="1">
      <c r="B196" s="261"/>
      <c r="C196" s="262"/>
      <c r="D196" s="251" t="s">
        <v>217</v>
      </c>
      <c r="E196" s="263" t="s">
        <v>21</v>
      </c>
      <c r="F196" s="264" t="s">
        <v>264</v>
      </c>
      <c r="G196" s="262"/>
      <c r="H196" s="263" t="s">
        <v>21</v>
      </c>
      <c r="I196" s="265"/>
      <c r="J196" s="262"/>
      <c r="K196" s="262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217</v>
      </c>
      <c r="AU196" s="270" t="s">
        <v>81</v>
      </c>
      <c r="AV196" s="13" t="s">
        <v>79</v>
      </c>
      <c r="AW196" s="13" t="s">
        <v>35</v>
      </c>
      <c r="AX196" s="13" t="s">
        <v>72</v>
      </c>
      <c r="AY196" s="270" t="s">
        <v>209</v>
      </c>
    </row>
    <row r="197" s="12" customFormat="1">
      <c r="B197" s="249"/>
      <c r="C197" s="250"/>
      <c r="D197" s="251" t="s">
        <v>217</v>
      </c>
      <c r="E197" s="252" t="s">
        <v>21</v>
      </c>
      <c r="F197" s="253" t="s">
        <v>334</v>
      </c>
      <c r="G197" s="250"/>
      <c r="H197" s="254">
        <v>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217</v>
      </c>
      <c r="AU197" s="260" t="s">
        <v>81</v>
      </c>
      <c r="AV197" s="12" t="s">
        <v>81</v>
      </c>
      <c r="AW197" s="12" t="s">
        <v>35</v>
      </c>
      <c r="AX197" s="12" t="s">
        <v>72</v>
      </c>
      <c r="AY197" s="260" t="s">
        <v>209</v>
      </c>
    </row>
    <row r="198" s="14" customFormat="1">
      <c r="B198" s="271"/>
      <c r="C198" s="272"/>
      <c r="D198" s="251" t="s">
        <v>217</v>
      </c>
      <c r="E198" s="273" t="s">
        <v>21</v>
      </c>
      <c r="F198" s="274" t="s">
        <v>220</v>
      </c>
      <c r="G198" s="272"/>
      <c r="H198" s="275">
        <v>12.164999999999999</v>
      </c>
      <c r="I198" s="276"/>
      <c r="J198" s="272"/>
      <c r="K198" s="272"/>
      <c r="L198" s="277"/>
      <c r="M198" s="278"/>
      <c r="N198" s="279"/>
      <c r="O198" s="279"/>
      <c r="P198" s="279"/>
      <c r="Q198" s="279"/>
      <c r="R198" s="279"/>
      <c r="S198" s="279"/>
      <c r="T198" s="280"/>
      <c r="AT198" s="281" t="s">
        <v>217</v>
      </c>
      <c r="AU198" s="281" t="s">
        <v>81</v>
      </c>
      <c r="AV198" s="14" t="s">
        <v>216</v>
      </c>
      <c r="AW198" s="14" t="s">
        <v>35</v>
      </c>
      <c r="AX198" s="14" t="s">
        <v>79</v>
      </c>
      <c r="AY198" s="281" t="s">
        <v>209</v>
      </c>
    </row>
    <row r="199" s="1" customFormat="1" ht="16.5" customHeight="1">
      <c r="B199" s="47"/>
      <c r="C199" s="237" t="s">
        <v>335</v>
      </c>
      <c r="D199" s="237" t="s">
        <v>211</v>
      </c>
      <c r="E199" s="238" t="s">
        <v>336</v>
      </c>
      <c r="F199" s="239" t="s">
        <v>337</v>
      </c>
      <c r="G199" s="240" t="s">
        <v>268</v>
      </c>
      <c r="H199" s="241">
        <v>12.164999999999999</v>
      </c>
      <c r="I199" s="242"/>
      <c r="J199" s="243">
        <f>ROUND(I199*H199,2)</f>
        <v>0</v>
      </c>
      <c r="K199" s="239" t="s">
        <v>215</v>
      </c>
      <c r="L199" s="73"/>
      <c r="M199" s="244" t="s">
        <v>21</v>
      </c>
      <c r="N199" s="245" t="s">
        <v>43</v>
      </c>
      <c r="O199" s="48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5" t="s">
        <v>216</v>
      </c>
      <c r="AT199" s="25" t="s">
        <v>211</v>
      </c>
      <c r="AU199" s="25" t="s">
        <v>81</v>
      </c>
      <c r="AY199" s="25" t="s">
        <v>209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5" t="s">
        <v>79</v>
      </c>
      <c r="BK199" s="248">
        <f>ROUND(I199*H199,2)</f>
        <v>0</v>
      </c>
      <c r="BL199" s="25" t="s">
        <v>216</v>
      </c>
      <c r="BM199" s="25" t="s">
        <v>338</v>
      </c>
    </row>
    <row r="200" s="11" customFormat="1" ht="29.88" customHeight="1">
      <c r="B200" s="221"/>
      <c r="C200" s="222"/>
      <c r="D200" s="223" t="s">
        <v>71</v>
      </c>
      <c r="E200" s="235" t="s">
        <v>101</v>
      </c>
      <c r="F200" s="235" t="s">
        <v>339</v>
      </c>
      <c r="G200" s="222"/>
      <c r="H200" s="222"/>
      <c r="I200" s="225"/>
      <c r="J200" s="236">
        <f>BK200</f>
        <v>0</v>
      </c>
      <c r="K200" s="222"/>
      <c r="L200" s="227"/>
      <c r="M200" s="228"/>
      <c r="N200" s="229"/>
      <c r="O200" s="229"/>
      <c r="P200" s="230">
        <f>SUM(P201:P308)</f>
        <v>0</v>
      </c>
      <c r="Q200" s="229"/>
      <c r="R200" s="230">
        <f>SUM(R201:R308)</f>
        <v>65.96296658</v>
      </c>
      <c r="S200" s="229"/>
      <c r="T200" s="231">
        <f>SUM(T201:T308)</f>
        <v>0</v>
      </c>
      <c r="AR200" s="232" t="s">
        <v>79</v>
      </c>
      <c r="AT200" s="233" t="s">
        <v>71</v>
      </c>
      <c r="AU200" s="233" t="s">
        <v>79</v>
      </c>
      <c r="AY200" s="232" t="s">
        <v>209</v>
      </c>
      <c r="BK200" s="234">
        <f>SUM(BK201:BK308)</f>
        <v>0</v>
      </c>
    </row>
    <row r="201" s="1" customFormat="1" ht="25.5" customHeight="1">
      <c r="B201" s="47"/>
      <c r="C201" s="237" t="s">
        <v>340</v>
      </c>
      <c r="D201" s="237" t="s">
        <v>211</v>
      </c>
      <c r="E201" s="238" t="s">
        <v>341</v>
      </c>
      <c r="F201" s="239" t="s">
        <v>342</v>
      </c>
      <c r="G201" s="240" t="s">
        <v>343</v>
      </c>
      <c r="H201" s="241">
        <v>2</v>
      </c>
      <c r="I201" s="242"/>
      <c r="J201" s="243">
        <f>ROUND(I201*H201,2)</f>
        <v>0</v>
      </c>
      <c r="K201" s="239" t="s">
        <v>215</v>
      </c>
      <c r="L201" s="73"/>
      <c r="M201" s="244" t="s">
        <v>21</v>
      </c>
      <c r="N201" s="245" t="s">
        <v>43</v>
      </c>
      <c r="O201" s="48"/>
      <c r="P201" s="246">
        <f>O201*H201</f>
        <v>0</v>
      </c>
      <c r="Q201" s="246">
        <v>0.012619999999999999</v>
      </c>
      <c r="R201" s="246">
        <f>Q201*H201</f>
        <v>0.025239999999999999</v>
      </c>
      <c r="S201" s="246">
        <v>0</v>
      </c>
      <c r="T201" s="247">
        <f>S201*H201</f>
        <v>0</v>
      </c>
      <c r="AR201" s="25" t="s">
        <v>216</v>
      </c>
      <c r="AT201" s="25" t="s">
        <v>211</v>
      </c>
      <c r="AU201" s="25" t="s">
        <v>81</v>
      </c>
      <c r="AY201" s="25" t="s">
        <v>209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5" t="s">
        <v>79</v>
      </c>
      <c r="BK201" s="248">
        <f>ROUND(I201*H201,2)</f>
        <v>0</v>
      </c>
      <c r="BL201" s="25" t="s">
        <v>216</v>
      </c>
      <c r="BM201" s="25" t="s">
        <v>344</v>
      </c>
    </row>
    <row r="202" s="12" customFormat="1">
      <c r="B202" s="249"/>
      <c r="C202" s="250"/>
      <c r="D202" s="251" t="s">
        <v>217</v>
      </c>
      <c r="E202" s="252" t="s">
        <v>21</v>
      </c>
      <c r="F202" s="253" t="s">
        <v>345</v>
      </c>
      <c r="G202" s="250"/>
      <c r="H202" s="254">
        <v>2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AT202" s="260" t="s">
        <v>217</v>
      </c>
      <c r="AU202" s="260" t="s">
        <v>81</v>
      </c>
      <c r="AV202" s="12" t="s">
        <v>81</v>
      </c>
      <c r="AW202" s="12" t="s">
        <v>35</v>
      </c>
      <c r="AX202" s="12" t="s">
        <v>72</v>
      </c>
      <c r="AY202" s="260" t="s">
        <v>209</v>
      </c>
    </row>
    <row r="203" s="14" customFormat="1">
      <c r="B203" s="271"/>
      <c r="C203" s="272"/>
      <c r="D203" s="251" t="s">
        <v>217</v>
      </c>
      <c r="E203" s="273" t="s">
        <v>21</v>
      </c>
      <c r="F203" s="274" t="s">
        <v>220</v>
      </c>
      <c r="G203" s="272"/>
      <c r="H203" s="275">
        <v>2</v>
      </c>
      <c r="I203" s="276"/>
      <c r="J203" s="272"/>
      <c r="K203" s="272"/>
      <c r="L203" s="277"/>
      <c r="M203" s="278"/>
      <c r="N203" s="279"/>
      <c r="O203" s="279"/>
      <c r="P203" s="279"/>
      <c r="Q203" s="279"/>
      <c r="R203" s="279"/>
      <c r="S203" s="279"/>
      <c r="T203" s="280"/>
      <c r="AT203" s="281" t="s">
        <v>217</v>
      </c>
      <c r="AU203" s="281" t="s">
        <v>81</v>
      </c>
      <c r="AV203" s="14" t="s">
        <v>216</v>
      </c>
      <c r="AW203" s="14" t="s">
        <v>35</v>
      </c>
      <c r="AX203" s="14" t="s">
        <v>79</v>
      </c>
      <c r="AY203" s="281" t="s">
        <v>209</v>
      </c>
    </row>
    <row r="204" s="1" customFormat="1" ht="25.5" customHeight="1">
      <c r="B204" s="47"/>
      <c r="C204" s="237" t="s">
        <v>346</v>
      </c>
      <c r="D204" s="237" t="s">
        <v>211</v>
      </c>
      <c r="E204" s="238" t="s">
        <v>347</v>
      </c>
      <c r="F204" s="239" t="s">
        <v>348</v>
      </c>
      <c r="G204" s="240" t="s">
        <v>343</v>
      </c>
      <c r="H204" s="241">
        <v>5</v>
      </c>
      <c r="I204" s="242"/>
      <c r="J204" s="243">
        <f>ROUND(I204*H204,2)</f>
        <v>0</v>
      </c>
      <c r="K204" s="239" t="s">
        <v>215</v>
      </c>
      <c r="L204" s="73"/>
      <c r="M204" s="244" t="s">
        <v>21</v>
      </c>
      <c r="N204" s="245" t="s">
        <v>43</v>
      </c>
      <c r="O204" s="48"/>
      <c r="P204" s="246">
        <f>O204*H204</f>
        <v>0</v>
      </c>
      <c r="Q204" s="246">
        <v>0.018929999999999999</v>
      </c>
      <c r="R204" s="246">
        <f>Q204*H204</f>
        <v>0.094649999999999998</v>
      </c>
      <c r="S204" s="246">
        <v>0</v>
      </c>
      <c r="T204" s="247">
        <f>S204*H204</f>
        <v>0</v>
      </c>
      <c r="AR204" s="25" t="s">
        <v>216</v>
      </c>
      <c r="AT204" s="25" t="s">
        <v>211</v>
      </c>
      <c r="AU204" s="25" t="s">
        <v>81</v>
      </c>
      <c r="AY204" s="25" t="s">
        <v>209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79</v>
      </c>
      <c r="BK204" s="248">
        <f>ROUND(I204*H204,2)</f>
        <v>0</v>
      </c>
      <c r="BL204" s="25" t="s">
        <v>216</v>
      </c>
      <c r="BM204" s="25" t="s">
        <v>349</v>
      </c>
    </row>
    <row r="205" s="12" customFormat="1">
      <c r="B205" s="249"/>
      <c r="C205" s="250"/>
      <c r="D205" s="251" t="s">
        <v>217</v>
      </c>
      <c r="E205" s="252" t="s">
        <v>21</v>
      </c>
      <c r="F205" s="253" t="s">
        <v>350</v>
      </c>
      <c r="G205" s="250"/>
      <c r="H205" s="254">
        <v>5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217</v>
      </c>
      <c r="AU205" s="260" t="s">
        <v>81</v>
      </c>
      <c r="AV205" s="12" t="s">
        <v>81</v>
      </c>
      <c r="AW205" s="12" t="s">
        <v>35</v>
      </c>
      <c r="AX205" s="12" t="s">
        <v>72</v>
      </c>
      <c r="AY205" s="260" t="s">
        <v>209</v>
      </c>
    </row>
    <row r="206" s="14" customFormat="1">
      <c r="B206" s="271"/>
      <c r="C206" s="272"/>
      <c r="D206" s="251" t="s">
        <v>217</v>
      </c>
      <c r="E206" s="273" t="s">
        <v>21</v>
      </c>
      <c r="F206" s="274" t="s">
        <v>220</v>
      </c>
      <c r="G206" s="272"/>
      <c r="H206" s="275">
        <v>5</v>
      </c>
      <c r="I206" s="276"/>
      <c r="J206" s="272"/>
      <c r="K206" s="272"/>
      <c r="L206" s="277"/>
      <c r="M206" s="278"/>
      <c r="N206" s="279"/>
      <c r="O206" s="279"/>
      <c r="P206" s="279"/>
      <c r="Q206" s="279"/>
      <c r="R206" s="279"/>
      <c r="S206" s="279"/>
      <c r="T206" s="280"/>
      <c r="AT206" s="281" t="s">
        <v>217</v>
      </c>
      <c r="AU206" s="281" t="s">
        <v>81</v>
      </c>
      <c r="AV206" s="14" t="s">
        <v>216</v>
      </c>
      <c r="AW206" s="14" t="s">
        <v>35</v>
      </c>
      <c r="AX206" s="14" t="s">
        <v>79</v>
      </c>
      <c r="AY206" s="281" t="s">
        <v>209</v>
      </c>
    </row>
    <row r="207" s="1" customFormat="1" ht="25.5" customHeight="1">
      <c r="B207" s="47"/>
      <c r="C207" s="237" t="s">
        <v>351</v>
      </c>
      <c r="D207" s="237" t="s">
        <v>211</v>
      </c>
      <c r="E207" s="238" t="s">
        <v>352</v>
      </c>
      <c r="F207" s="239" t="s">
        <v>353</v>
      </c>
      <c r="G207" s="240" t="s">
        <v>343</v>
      </c>
      <c r="H207" s="241">
        <v>2</v>
      </c>
      <c r="I207" s="242"/>
      <c r="J207" s="243">
        <f>ROUND(I207*H207,2)</f>
        <v>0</v>
      </c>
      <c r="K207" s="239" t="s">
        <v>215</v>
      </c>
      <c r="L207" s="73"/>
      <c r="M207" s="244" t="s">
        <v>21</v>
      </c>
      <c r="N207" s="245" t="s">
        <v>43</v>
      </c>
      <c r="O207" s="48"/>
      <c r="P207" s="246">
        <f>O207*H207</f>
        <v>0</v>
      </c>
      <c r="Q207" s="246">
        <v>0.18142</v>
      </c>
      <c r="R207" s="246">
        <f>Q207*H207</f>
        <v>0.36284</v>
      </c>
      <c r="S207" s="246">
        <v>0</v>
      </c>
      <c r="T207" s="247">
        <f>S207*H207</f>
        <v>0</v>
      </c>
      <c r="AR207" s="25" t="s">
        <v>216</v>
      </c>
      <c r="AT207" s="25" t="s">
        <v>211</v>
      </c>
      <c r="AU207" s="25" t="s">
        <v>81</v>
      </c>
      <c r="AY207" s="25" t="s">
        <v>209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79</v>
      </c>
      <c r="BK207" s="248">
        <f>ROUND(I207*H207,2)</f>
        <v>0</v>
      </c>
      <c r="BL207" s="25" t="s">
        <v>216</v>
      </c>
      <c r="BM207" s="25" t="s">
        <v>354</v>
      </c>
    </row>
    <row r="208" s="12" customFormat="1">
      <c r="B208" s="249"/>
      <c r="C208" s="250"/>
      <c r="D208" s="251" t="s">
        <v>217</v>
      </c>
      <c r="E208" s="252" t="s">
        <v>21</v>
      </c>
      <c r="F208" s="253" t="s">
        <v>345</v>
      </c>
      <c r="G208" s="250"/>
      <c r="H208" s="254">
        <v>2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217</v>
      </c>
      <c r="AU208" s="260" t="s">
        <v>81</v>
      </c>
      <c r="AV208" s="12" t="s">
        <v>81</v>
      </c>
      <c r="AW208" s="12" t="s">
        <v>35</v>
      </c>
      <c r="AX208" s="12" t="s">
        <v>72</v>
      </c>
      <c r="AY208" s="260" t="s">
        <v>209</v>
      </c>
    </row>
    <row r="209" s="14" customFormat="1">
      <c r="B209" s="271"/>
      <c r="C209" s="272"/>
      <c r="D209" s="251" t="s">
        <v>217</v>
      </c>
      <c r="E209" s="273" t="s">
        <v>21</v>
      </c>
      <c r="F209" s="274" t="s">
        <v>220</v>
      </c>
      <c r="G209" s="272"/>
      <c r="H209" s="275">
        <v>2</v>
      </c>
      <c r="I209" s="276"/>
      <c r="J209" s="272"/>
      <c r="K209" s="272"/>
      <c r="L209" s="277"/>
      <c r="M209" s="278"/>
      <c r="N209" s="279"/>
      <c r="O209" s="279"/>
      <c r="P209" s="279"/>
      <c r="Q209" s="279"/>
      <c r="R209" s="279"/>
      <c r="S209" s="279"/>
      <c r="T209" s="280"/>
      <c r="AT209" s="281" t="s">
        <v>217</v>
      </c>
      <c r="AU209" s="281" t="s">
        <v>81</v>
      </c>
      <c r="AV209" s="14" t="s">
        <v>216</v>
      </c>
      <c r="AW209" s="14" t="s">
        <v>35</v>
      </c>
      <c r="AX209" s="14" t="s">
        <v>79</v>
      </c>
      <c r="AY209" s="281" t="s">
        <v>209</v>
      </c>
    </row>
    <row r="210" s="1" customFormat="1" ht="16.5" customHeight="1">
      <c r="B210" s="47"/>
      <c r="C210" s="237" t="s">
        <v>355</v>
      </c>
      <c r="D210" s="237" t="s">
        <v>211</v>
      </c>
      <c r="E210" s="238" t="s">
        <v>356</v>
      </c>
      <c r="F210" s="239" t="s">
        <v>357</v>
      </c>
      <c r="G210" s="240" t="s">
        <v>227</v>
      </c>
      <c r="H210" s="241">
        <v>3.8999999999999999</v>
      </c>
      <c r="I210" s="242"/>
      <c r="J210" s="243">
        <f>ROUND(I210*H210,2)</f>
        <v>0</v>
      </c>
      <c r="K210" s="239" t="s">
        <v>215</v>
      </c>
      <c r="L210" s="73"/>
      <c r="M210" s="244" t="s">
        <v>21</v>
      </c>
      <c r="N210" s="245" t="s">
        <v>43</v>
      </c>
      <c r="O210" s="48"/>
      <c r="P210" s="246">
        <f>O210*H210</f>
        <v>0</v>
      </c>
      <c r="Q210" s="246">
        <v>1.94302</v>
      </c>
      <c r="R210" s="246">
        <f>Q210*H210</f>
        <v>7.5777779999999995</v>
      </c>
      <c r="S210" s="246">
        <v>0</v>
      </c>
      <c r="T210" s="247">
        <f>S210*H210</f>
        <v>0</v>
      </c>
      <c r="AR210" s="25" t="s">
        <v>216</v>
      </c>
      <c r="AT210" s="25" t="s">
        <v>211</v>
      </c>
      <c r="AU210" s="25" t="s">
        <v>81</v>
      </c>
      <c r="AY210" s="25" t="s">
        <v>209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25" t="s">
        <v>79</v>
      </c>
      <c r="BK210" s="248">
        <f>ROUND(I210*H210,2)</f>
        <v>0</v>
      </c>
      <c r="BL210" s="25" t="s">
        <v>216</v>
      </c>
      <c r="BM210" s="25" t="s">
        <v>358</v>
      </c>
    </row>
    <row r="211" s="12" customFormat="1">
      <c r="B211" s="249"/>
      <c r="C211" s="250"/>
      <c r="D211" s="251" t="s">
        <v>217</v>
      </c>
      <c r="E211" s="252" t="s">
        <v>21</v>
      </c>
      <c r="F211" s="253" t="s">
        <v>359</v>
      </c>
      <c r="G211" s="250"/>
      <c r="H211" s="254">
        <v>3.8999999999999999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217</v>
      </c>
      <c r="AU211" s="260" t="s">
        <v>81</v>
      </c>
      <c r="AV211" s="12" t="s">
        <v>81</v>
      </c>
      <c r="AW211" s="12" t="s">
        <v>35</v>
      </c>
      <c r="AX211" s="12" t="s">
        <v>72</v>
      </c>
      <c r="AY211" s="260" t="s">
        <v>209</v>
      </c>
    </row>
    <row r="212" s="13" customFormat="1">
      <c r="B212" s="261"/>
      <c r="C212" s="262"/>
      <c r="D212" s="251" t="s">
        <v>217</v>
      </c>
      <c r="E212" s="263" t="s">
        <v>21</v>
      </c>
      <c r="F212" s="264" t="s">
        <v>360</v>
      </c>
      <c r="G212" s="262"/>
      <c r="H212" s="263" t="s">
        <v>21</v>
      </c>
      <c r="I212" s="265"/>
      <c r="J212" s="262"/>
      <c r="K212" s="262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217</v>
      </c>
      <c r="AU212" s="270" t="s">
        <v>81</v>
      </c>
      <c r="AV212" s="13" t="s">
        <v>79</v>
      </c>
      <c r="AW212" s="13" t="s">
        <v>35</v>
      </c>
      <c r="AX212" s="13" t="s">
        <v>72</v>
      </c>
      <c r="AY212" s="270" t="s">
        <v>209</v>
      </c>
    </row>
    <row r="213" s="14" customFormat="1">
      <c r="B213" s="271"/>
      <c r="C213" s="272"/>
      <c r="D213" s="251" t="s">
        <v>217</v>
      </c>
      <c r="E213" s="273" t="s">
        <v>21</v>
      </c>
      <c r="F213" s="274" t="s">
        <v>220</v>
      </c>
      <c r="G213" s="272"/>
      <c r="H213" s="275">
        <v>3.8999999999999999</v>
      </c>
      <c r="I213" s="276"/>
      <c r="J213" s="272"/>
      <c r="K213" s="272"/>
      <c r="L213" s="277"/>
      <c r="M213" s="278"/>
      <c r="N213" s="279"/>
      <c r="O213" s="279"/>
      <c r="P213" s="279"/>
      <c r="Q213" s="279"/>
      <c r="R213" s="279"/>
      <c r="S213" s="279"/>
      <c r="T213" s="280"/>
      <c r="AT213" s="281" t="s">
        <v>217</v>
      </c>
      <c r="AU213" s="281" t="s">
        <v>81</v>
      </c>
      <c r="AV213" s="14" t="s">
        <v>216</v>
      </c>
      <c r="AW213" s="14" t="s">
        <v>35</v>
      </c>
      <c r="AX213" s="14" t="s">
        <v>79</v>
      </c>
      <c r="AY213" s="281" t="s">
        <v>209</v>
      </c>
    </row>
    <row r="214" s="1" customFormat="1" ht="25.5" customHeight="1">
      <c r="B214" s="47"/>
      <c r="C214" s="237" t="s">
        <v>361</v>
      </c>
      <c r="D214" s="237" t="s">
        <v>211</v>
      </c>
      <c r="E214" s="238" t="s">
        <v>362</v>
      </c>
      <c r="F214" s="239" t="s">
        <v>363</v>
      </c>
      <c r="G214" s="240" t="s">
        <v>299</v>
      </c>
      <c r="H214" s="241">
        <v>0.27100000000000002</v>
      </c>
      <c r="I214" s="242"/>
      <c r="J214" s="243">
        <f>ROUND(I214*H214,2)</f>
        <v>0</v>
      </c>
      <c r="K214" s="239" t="s">
        <v>215</v>
      </c>
      <c r="L214" s="73"/>
      <c r="M214" s="244" t="s">
        <v>21</v>
      </c>
      <c r="N214" s="245" t="s">
        <v>43</v>
      </c>
      <c r="O214" s="48"/>
      <c r="P214" s="246">
        <f>O214*H214</f>
        <v>0</v>
      </c>
      <c r="Q214" s="246">
        <v>0.019539999999999998</v>
      </c>
      <c r="R214" s="246">
        <f>Q214*H214</f>
        <v>0.0052953399999999999</v>
      </c>
      <c r="S214" s="246">
        <v>0</v>
      </c>
      <c r="T214" s="247">
        <f>S214*H214</f>
        <v>0</v>
      </c>
      <c r="AR214" s="25" t="s">
        <v>216</v>
      </c>
      <c r="AT214" s="25" t="s">
        <v>211</v>
      </c>
      <c r="AU214" s="25" t="s">
        <v>81</v>
      </c>
      <c r="AY214" s="25" t="s">
        <v>209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79</v>
      </c>
      <c r="BK214" s="248">
        <f>ROUND(I214*H214,2)</f>
        <v>0</v>
      </c>
      <c r="BL214" s="25" t="s">
        <v>216</v>
      </c>
      <c r="BM214" s="25" t="s">
        <v>364</v>
      </c>
    </row>
    <row r="215" s="12" customFormat="1">
      <c r="B215" s="249"/>
      <c r="C215" s="250"/>
      <c r="D215" s="251" t="s">
        <v>217</v>
      </c>
      <c r="E215" s="252" t="s">
        <v>21</v>
      </c>
      <c r="F215" s="253" t="s">
        <v>365</v>
      </c>
      <c r="G215" s="250"/>
      <c r="H215" s="254">
        <v>0.27100000000000002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217</v>
      </c>
      <c r="AU215" s="260" t="s">
        <v>81</v>
      </c>
      <c r="AV215" s="12" t="s">
        <v>81</v>
      </c>
      <c r="AW215" s="12" t="s">
        <v>35</v>
      </c>
      <c r="AX215" s="12" t="s">
        <v>72</v>
      </c>
      <c r="AY215" s="260" t="s">
        <v>209</v>
      </c>
    </row>
    <row r="216" s="13" customFormat="1">
      <c r="B216" s="261"/>
      <c r="C216" s="262"/>
      <c r="D216" s="251" t="s">
        <v>217</v>
      </c>
      <c r="E216" s="263" t="s">
        <v>21</v>
      </c>
      <c r="F216" s="264" t="s">
        <v>360</v>
      </c>
      <c r="G216" s="262"/>
      <c r="H216" s="263" t="s">
        <v>21</v>
      </c>
      <c r="I216" s="265"/>
      <c r="J216" s="262"/>
      <c r="K216" s="262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217</v>
      </c>
      <c r="AU216" s="270" t="s">
        <v>81</v>
      </c>
      <c r="AV216" s="13" t="s">
        <v>79</v>
      </c>
      <c r="AW216" s="13" t="s">
        <v>35</v>
      </c>
      <c r="AX216" s="13" t="s">
        <v>72</v>
      </c>
      <c r="AY216" s="270" t="s">
        <v>209</v>
      </c>
    </row>
    <row r="217" s="14" customFormat="1">
      <c r="B217" s="271"/>
      <c r="C217" s="272"/>
      <c r="D217" s="251" t="s">
        <v>217</v>
      </c>
      <c r="E217" s="273" t="s">
        <v>21</v>
      </c>
      <c r="F217" s="274" t="s">
        <v>220</v>
      </c>
      <c r="G217" s="272"/>
      <c r="H217" s="275">
        <v>0.27100000000000002</v>
      </c>
      <c r="I217" s="276"/>
      <c r="J217" s="272"/>
      <c r="K217" s="272"/>
      <c r="L217" s="277"/>
      <c r="M217" s="278"/>
      <c r="N217" s="279"/>
      <c r="O217" s="279"/>
      <c r="P217" s="279"/>
      <c r="Q217" s="279"/>
      <c r="R217" s="279"/>
      <c r="S217" s="279"/>
      <c r="T217" s="280"/>
      <c r="AT217" s="281" t="s">
        <v>217</v>
      </c>
      <c r="AU217" s="281" t="s">
        <v>81</v>
      </c>
      <c r="AV217" s="14" t="s">
        <v>216</v>
      </c>
      <c r="AW217" s="14" t="s">
        <v>35</v>
      </c>
      <c r="AX217" s="14" t="s">
        <v>79</v>
      </c>
      <c r="AY217" s="281" t="s">
        <v>209</v>
      </c>
    </row>
    <row r="218" s="1" customFormat="1" ht="25.5" customHeight="1">
      <c r="B218" s="47"/>
      <c r="C218" s="237" t="s">
        <v>366</v>
      </c>
      <c r="D218" s="237" t="s">
        <v>211</v>
      </c>
      <c r="E218" s="238" t="s">
        <v>367</v>
      </c>
      <c r="F218" s="239" t="s">
        <v>368</v>
      </c>
      <c r="G218" s="240" t="s">
        <v>299</v>
      </c>
      <c r="H218" s="241">
        <v>2.4630000000000001</v>
      </c>
      <c r="I218" s="242"/>
      <c r="J218" s="243">
        <f>ROUND(I218*H218,2)</f>
        <v>0</v>
      </c>
      <c r="K218" s="239" t="s">
        <v>215</v>
      </c>
      <c r="L218" s="73"/>
      <c r="M218" s="244" t="s">
        <v>21</v>
      </c>
      <c r="N218" s="245" t="s">
        <v>43</v>
      </c>
      <c r="O218" s="48"/>
      <c r="P218" s="246">
        <f>O218*H218</f>
        <v>0</v>
      </c>
      <c r="Q218" s="246">
        <v>0.017090000000000001</v>
      </c>
      <c r="R218" s="246">
        <f>Q218*H218</f>
        <v>0.042092670000000006</v>
      </c>
      <c r="S218" s="246">
        <v>0</v>
      </c>
      <c r="T218" s="247">
        <f>S218*H218</f>
        <v>0</v>
      </c>
      <c r="AR218" s="25" t="s">
        <v>216</v>
      </c>
      <c r="AT218" s="25" t="s">
        <v>211</v>
      </c>
      <c r="AU218" s="25" t="s">
        <v>81</v>
      </c>
      <c r="AY218" s="25" t="s">
        <v>209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79</v>
      </c>
      <c r="BK218" s="248">
        <f>ROUND(I218*H218,2)</f>
        <v>0</v>
      </c>
      <c r="BL218" s="25" t="s">
        <v>216</v>
      </c>
      <c r="BM218" s="25" t="s">
        <v>369</v>
      </c>
    </row>
    <row r="219" s="12" customFormat="1">
      <c r="B219" s="249"/>
      <c r="C219" s="250"/>
      <c r="D219" s="251" t="s">
        <v>217</v>
      </c>
      <c r="E219" s="252" t="s">
        <v>21</v>
      </c>
      <c r="F219" s="253" t="s">
        <v>370</v>
      </c>
      <c r="G219" s="250"/>
      <c r="H219" s="254">
        <v>2.4630000000000001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AT219" s="260" t="s">
        <v>217</v>
      </c>
      <c r="AU219" s="260" t="s">
        <v>81</v>
      </c>
      <c r="AV219" s="12" t="s">
        <v>81</v>
      </c>
      <c r="AW219" s="12" t="s">
        <v>35</v>
      </c>
      <c r="AX219" s="12" t="s">
        <v>72</v>
      </c>
      <c r="AY219" s="260" t="s">
        <v>209</v>
      </c>
    </row>
    <row r="220" s="13" customFormat="1">
      <c r="B220" s="261"/>
      <c r="C220" s="262"/>
      <c r="D220" s="251" t="s">
        <v>217</v>
      </c>
      <c r="E220" s="263" t="s">
        <v>21</v>
      </c>
      <c r="F220" s="264" t="s">
        <v>360</v>
      </c>
      <c r="G220" s="262"/>
      <c r="H220" s="263" t="s">
        <v>21</v>
      </c>
      <c r="I220" s="265"/>
      <c r="J220" s="262"/>
      <c r="K220" s="262"/>
      <c r="L220" s="266"/>
      <c r="M220" s="267"/>
      <c r="N220" s="268"/>
      <c r="O220" s="268"/>
      <c r="P220" s="268"/>
      <c r="Q220" s="268"/>
      <c r="R220" s="268"/>
      <c r="S220" s="268"/>
      <c r="T220" s="269"/>
      <c r="AT220" s="270" t="s">
        <v>217</v>
      </c>
      <c r="AU220" s="270" t="s">
        <v>81</v>
      </c>
      <c r="AV220" s="13" t="s">
        <v>79</v>
      </c>
      <c r="AW220" s="13" t="s">
        <v>35</v>
      </c>
      <c r="AX220" s="13" t="s">
        <v>72</v>
      </c>
      <c r="AY220" s="270" t="s">
        <v>209</v>
      </c>
    </row>
    <row r="221" s="14" customFormat="1">
      <c r="B221" s="271"/>
      <c r="C221" s="272"/>
      <c r="D221" s="251" t="s">
        <v>217</v>
      </c>
      <c r="E221" s="273" t="s">
        <v>21</v>
      </c>
      <c r="F221" s="274" t="s">
        <v>220</v>
      </c>
      <c r="G221" s="272"/>
      <c r="H221" s="275">
        <v>2.4630000000000001</v>
      </c>
      <c r="I221" s="276"/>
      <c r="J221" s="272"/>
      <c r="K221" s="272"/>
      <c r="L221" s="277"/>
      <c r="M221" s="278"/>
      <c r="N221" s="279"/>
      <c r="O221" s="279"/>
      <c r="P221" s="279"/>
      <c r="Q221" s="279"/>
      <c r="R221" s="279"/>
      <c r="S221" s="279"/>
      <c r="T221" s="280"/>
      <c r="AT221" s="281" t="s">
        <v>217</v>
      </c>
      <c r="AU221" s="281" t="s">
        <v>81</v>
      </c>
      <c r="AV221" s="14" t="s">
        <v>216</v>
      </c>
      <c r="AW221" s="14" t="s">
        <v>35</v>
      </c>
      <c r="AX221" s="14" t="s">
        <v>79</v>
      </c>
      <c r="AY221" s="281" t="s">
        <v>209</v>
      </c>
    </row>
    <row r="222" s="1" customFormat="1" ht="25.5" customHeight="1">
      <c r="B222" s="47"/>
      <c r="C222" s="237" t="s">
        <v>371</v>
      </c>
      <c r="D222" s="237" t="s">
        <v>211</v>
      </c>
      <c r="E222" s="238" t="s">
        <v>372</v>
      </c>
      <c r="F222" s="239" t="s">
        <v>373</v>
      </c>
      <c r="G222" s="240" t="s">
        <v>299</v>
      </c>
      <c r="H222" s="241">
        <v>0.77200000000000002</v>
      </c>
      <c r="I222" s="242"/>
      <c r="J222" s="243">
        <f>ROUND(I222*H222,2)</f>
        <v>0</v>
      </c>
      <c r="K222" s="239" t="s">
        <v>215</v>
      </c>
      <c r="L222" s="73"/>
      <c r="M222" s="244" t="s">
        <v>21</v>
      </c>
      <c r="N222" s="245" t="s">
        <v>43</v>
      </c>
      <c r="O222" s="48"/>
      <c r="P222" s="246">
        <f>O222*H222</f>
        <v>0</v>
      </c>
      <c r="Q222" s="246">
        <v>0.01221</v>
      </c>
      <c r="R222" s="246">
        <f>Q222*H222</f>
        <v>0.0094261200000000014</v>
      </c>
      <c r="S222" s="246">
        <v>0</v>
      </c>
      <c r="T222" s="247">
        <f>S222*H222</f>
        <v>0</v>
      </c>
      <c r="AR222" s="25" t="s">
        <v>216</v>
      </c>
      <c r="AT222" s="25" t="s">
        <v>211</v>
      </c>
      <c r="AU222" s="25" t="s">
        <v>81</v>
      </c>
      <c r="AY222" s="25" t="s">
        <v>209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25" t="s">
        <v>79</v>
      </c>
      <c r="BK222" s="248">
        <f>ROUND(I222*H222,2)</f>
        <v>0</v>
      </c>
      <c r="BL222" s="25" t="s">
        <v>216</v>
      </c>
      <c r="BM222" s="25" t="s">
        <v>374</v>
      </c>
    </row>
    <row r="223" s="12" customFormat="1">
      <c r="B223" s="249"/>
      <c r="C223" s="250"/>
      <c r="D223" s="251" t="s">
        <v>217</v>
      </c>
      <c r="E223" s="252" t="s">
        <v>21</v>
      </c>
      <c r="F223" s="253" t="s">
        <v>375</v>
      </c>
      <c r="G223" s="250"/>
      <c r="H223" s="254">
        <v>0.77200000000000002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AT223" s="260" t="s">
        <v>217</v>
      </c>
      <c r="AU223" s="260" t="s">
        <v>81</v>
      </c>
      <c r="AV223" s="12" t="s">
        <v>81</v>
      </c>
      <c r="AW223" s="12" t="s">
        <v>35</v>
      </c>
      <c r="AX223" s="12" t="s">
        <v>72</v>
      </c>
      <c r="AY223" s="260" t="s">
        <v>209</v>
      </c>
    </row>
    <row r="224" s="13" customFormat="1">
      <c r="B224" s="261"/>
      <c r="C224" s="262"/>
      <c r="D224" s="251" t="s">
        <v>217</v>
      </c>
      <c r="E224" s="263" t="s">
        <v>21</v>
      </c>
      <c r="F224" s="264" t="s">
        <v>360</v>
      </c>
      <c r="G224" s="262"/>
      <c r="H224" s="263" t="s">
        <v>21</v>
      </c>
      <c r="I224" s="265"/>
      <c r="J224" s="262"/>
      <c r="K224" s="262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217</v>
      </c>
      <c r="AU224" s="270" t="s">
        <v>81</v>
      </c>
      <c r="AV224" s="13" t="s">
        <v>79</v>
      </c>
      <c r="AW224" s="13" t="s">
        <v>35</v>
      </c>
      <c r="AX224" s="13" t="s">
        <v>72</v>
      </c>
      <c r="AY224" s="270" t="s">
        <v>209</v>
      </c>
    </row>
    <row r="225" s="14" customFormat="1">
      <c r="B225" s="271"/>
      <c r="C225" s="272"/>
      <c r="D225" s="251" t="s">
        <v>217</v>
      </c>
      <c r="E225" s="273" t="s">
        <v>21</v>
      </c>
      <c r="F225" s="274" t="s">
        <v>220</v>
      </c>
      <c r="G225" s="272"/>
      <c r="H225" s="275">
        <v>0.77200000000000002</v>
      </c>
      <c r="I225" s="276"/>
      <c r="J225" s="272"/>
      <c r="K225" s="272"/>
      <c r="L225" s="277"/>
      <c r="M225" s="278"/>
      <c r="N225" s="279"/>
      <c r="O225" s="279"/>
      <c r="P225" s="279"/>
      <c r="Q225" s="279"/>
      <c r="R225" s="279"/>
      <c r="S225" s="279"/>
      <c r="T225" s="280"/>
      <c r="AT225" s="281" t="s">
        <v>217</v>
      </c>
      <c r="AU225" s="281" t="s">
        <v>81</v>
      </c>
      <c r="AV225" s="14" t="s">
        <v>216</v>
      </c>
      <c r="AW225" s="14" t="s">
        <v>35</v>
      </c>
      <c r="AX225" s="14" t="s">
        <v>79</v>
      </c>
      <c r="AY225" s="281" t="s">
        <v>209</v>
      </c>
    </row>
    <row r="226" s="1" customFormat="1" ht="25.5" customHeight="1">
      <c r="B226" s="47"/>
      <c r="C226" s="237" t="s">
        <v>376</v>
      </c>
      <c r="D226" s="237" t="s">
        <v>211</v>
      </c>
      <c r="E226" s="238" t="s">
        <v>377</v>
      </c>
      <c r="F226" s="239" t="s">
        <v>378</v>
      </c>
      <c r="G226" s="240" t="s">
        <v>343</v>
      </c>
      <c r="H226" s="241">
        <v>3</v>
      </c>
      <c r="I226" s="242"/>
      <c r="J226" s="243">
        <f>ROUND(I226*H226,2)</f>
        <v>0</v>
      </c>
      <c r="K226" s="239" t="s">
        <v>215</v>
      </c>
      <c r="L226" s="73"/>
      <c r="M226" s="244" t="s">
        <v>21</v>
      </c>
      <c r="N226" s="245" t="s">
        <v>43</v>
      </c>
      <c r="O226" s="48"/>
      <c r="P226" s="246">
        <f>O226*H226</f>
        <v>0</v>
      </c>
      <c r="Q226" s="246">
        <v>0.0056499999999999996</v>
      </c>
      <c r="R226" s="246">
        <f>Q226*H226</f>
        <v>0.01695</v>
      </c>
      <c r="S226" s="246">
        <v>0</v>
      </c>
      <c r="T226" s="247">
        <f>S226*H226</f>
        <v>0</v>
      </c>
      <c r="AR226" s="25" t="s">
        <v>216</v>
      </c>
      <c r="AT226" s="25" t="s">
        <v>211</v>
      </c>
      <c r="AU226" s="25" t="s">
        <v>81</v>
      </c>
      <c r="AY226" s="25" t="s">
        <v>209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79</v>
      </c>
      <c r="BK226" s="248">
        <f>ROUND(I226*H226,2)</f>
        <v>0</v>
      </c>
      <c r="BL226" s="25" t="s">
        <v>216</v>
      </c>
      <c r="BM226" s="25" t="s">
        <v>379</v>
      </c>
    </row>
    <row r="227" s="12" customFormat="1">
      <c r="B227" s="249"/>
      <c r="C227" s="250"/>
      <c r="D227" s="251" t="s">
        <v>217</v>
      </c>
      <c r="E227" s="252" t="s">
        <v>21</v>
      </c>
      <c r="F227" s="253" t="s">
        <v>380</v>
      </c>
      <c r="G227" s="250"/>
      <c r="H227" s="254">
        <v>3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AT227" s="260" t="s">
        <v>217</v>
      </c>
      <c r="AU227" s="260" t="s">
        <v>81</v>
      </c>
      <c r="AV227" s="12" t="s">
        <v>81</v>
      </c>
      <c r="AW227" s="12" t="s">
        <v>35</v>
      </c>
      <c r="AX227" s="12" t="s">
        <v>72</v>
      </c>
      <c r="AY227" s="260" t="s">
        <v>209</v>
      </c>
    </row>
    <row r="228" s="14" customFormat="1">
      <c r="B228" s="271"/>
      <c r="C228" s="272"/>
      <c r="D228" s="251" t="s">
        <v>217</v>
      </c>
      <c r="E228" s="273" t="s">
        <v>21</v>
      </c>
      <c r="F228" s="274" t="s">
        <v>220</v>
      </c>
      <c r="G228" s="272"/>
      <c r="H228" s="275">
        <v>3</v>
      </c>
      <c r="I228" s="276"/>
      <c r="J228" s="272"/>
      <c r="K228" s="272"/>
      <c r="L228" s="277"/>
      <c r="M228" s="278"/>
      <c r="N228" s="279"/>
      <c r="O228" s="279"/>
      <c r="P228" s="279"/>
      <c r="Q228" s="279"/>
      <c r="R228" s="279"/>
      <c r="S228" s="279"/>
      <c r="T228" s="280"/>
      <c r="AT228" s="281" t="s">
        <v>217</v>
      </c>
      <c r="AU228" s="281" t="s">
        <v>81</v>
      </c>
      <c r="AV228" s="14" t="s">
        <v>216</v>
      </c>
      <c r="AW228" s="14" t="s">
        <v>35</v>
      </c>
      <c r="AX228" s="14" t="s">
        <v>79</v>
      </c>
      <c r="AY228" s="281" t="s">
        <v>209</v>
      </c>
    </row>
    <row r="229" s="1" customFormat="1" ht="25.5" customHeight="1">
      <c r="B229" s="47"/>
      <c r="C229" s="237" t="s">
        <v>381</v>
      </c>
      <c r="D229" s="237" t="s">
        <v>211</v>
      </c>
      <c r="E229" s="238" t="s">
        <v>382</v>
      </c>
      <c r="F229" s="239" t="s">
        <v>383</v>
      </c>
      <c r="G229" s="240" t="s">
        <v>268</v>
      </c>
      <c r="H229" s="241">
        <v>8.4100000000000001</v>
      </c>
      <c r="I229" s="242"/>
      <c r="J229" s="243">
        <f>ROUND(I229*H229,2)</f>
        <v>0</v>
      </c>
      <c r="K229" s="239" t="s">
        <v>215</v>
      </c>
      <c r="L229" s="73"/>
      <c r="M229" s="244" t="s">
        <v>21</v>
      </c>
      <c r="N229" s="245" t="s">
        <v>43</v>
      </c>
      <c r="O229" s="48"/>
      <c r="P229" s="246">
        <f>O229*H229</f>
        <v>0</v>
      </c>
      <c r="Q229" s="246">
        <v>0.25364999999999999</v>
      </c>
      <c r="R229" s="246">
        <f>Q229*H229</f>
        <v>2.1331964999999999</v>
      </c>
      <c r="S229" s="246">
        <v>0</v>
      </c>
      <c r="T229" s="247">
        <f>S229*H229</f>
        <v>0</v>
      </c>
      <c r="AR229" s="25" t="s">
        <v>216</v>
      </c>
      <c r="AT229" s="25" t="s">
        <v>211</v>
      </c>
      <c r="AU229" s="25" t="s">
        <v>81</v>
      </c>
      <c r="AY229" s="25" t="s">
        <v>209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5" t="s">
        <v>79</v>
      </c>
      <c r="BK229" s="248">
        <f>ROUND(I229*H229,2)</f>
        <v>0</v>
      </c>
      <c r="BL229" s="25" t="s">
        <v>216</v>
      </c>
      <c r="BM229" s="25" t="s">
        <v>384</v>
      </c>
    </row>
    <row r="230" s="12" customFormat="1">
      <c r="B230" s="249"/>
      <c r="C230" s="250"/>
      <c r="D230" s="251" t="s">
        <v>217</v>
      </c>
      <c r="E230" s="252" t="s">
        <v>21</v>
      </c>
      <c r="F230" s="253" t="s">
        <v>385</v>
      </c>
      <c r="G230" s="250"/>
      <c r="H230" s="254">
        <v>8.4100000000000001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217</v>
      </c>
      <c r="AU230" s="260" t="s">
        <v>81</v>
      </c>
      <c r="AV230" s="12" t="s">
        <v>81</v>
      </c>
      <c r="AW230" s="12" t="s">
        <v>35</v>
      </c>
      <c r="AX230" s="12" t="s">
        <v>72</v>
      </c>
      <c r="AY230" s="260" t="s">
        <v>209</v>
      </c>
    </row>
    <row r="231" s="13" customFormat="1">
      <c r="B231" s="261"/>
      <c r="C231" s="262"/>
      <c r="D231" s="251" t="s">
        <v>217</v>
      </c>
      <c r="E231" s="263" t="s">
        <v>21</v>
      </c>
      <c r="F231" s="264" t="s">
        <v>386</v>
      </c>
      <c r="G231" s="262"/>
      <c r="H231" s="263" t="s">
        <v>21</v>
      </c>
      <c r="I231" s="265"/>
      <c r="J231" s="262"/>
      <c r="K231" s="262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217</v>
      </c>
      <c r="AU231" s="270" t="s">
        <v>81</v>
      </c>
      <c r="AV231" s="13" t="s">
        <v>79</v>
      </c>
      <c r="AW231" s="13" t="s">
        <v>35</v>
      </c>
      <c r="AX231" s="13" t="s">
        <v>72</v>
      </c>
      <c r="AY231" s="270" t="s">
        <v>209</v>
      </c>
    </row>
    <row r="232" s="14" customFormat="1">
      <c r="B232" s="271"/>
      <c r="C232" s="272"/>
      <c r="D232" s="251" t="s">
        <v>217</v>
      </c>
      <c r="E232" s="273" t="s">
        <v>21</v>
      </c>
      <c r="F232" s="274" t="s">
        <v>220</v>
      </c>
      <c r="G232" s="272"/>
      <c r="H232" s="275">
        <v>8.4100000000000001</v>
      </c>
      <c r="I232" s="276"/>
      <c r="J232" s="272"/>
      <c r="K232" s="272"/>
      <c r="L232" s="277"/>
      <c r="M232" s="278"/>
      <c r="N232" s="279"/>
      <c r="O232" s="279"/>
      <c r="P232" s="279"/>
      <c r="Q232" s="279"/>
      <c r="R232" s="279"/>
      <c r="S232" s="279"/>
      <c r="T232" s="280"/>
      <c r="AT232" s="281" t="s">
        <v>217</v>
      </c>
      <c r="AU232" s="281" t="s">
        <v>81</v>
      </c>
      <c r="AV232" s="14" t="s">
        <v>216</v>
      </c>
      <c r="AW232" s="14" t="s">
        <v>35</v>
      </c>
      <c r="AX232" s="14" t="s">
        <v>79</v>
      </c>
      <c r="AY232" s="281" t="s">
        <v>209</v>
      </c>
    </row>
    <row r="233" s="1" customFormat="1" ht="25.5" customHeight="1">
      <c r="B233" s="47"/>
      <c r="C233" s="237" t="s">
        <v>387</v>
      </c>
      <c r="D233" s="237" t="s">
        <v>211</v>
      </c>
      <c r="E233" s="238" t="s">
        <v>388</v>
      </c>
      <c r="F233" s="239" t="s">
        <v>389</v>
      </c>
      <c r="G233" s="240" t="s">
        <v>390</v>
      </c>
      <c r="H233" s="241">
        <v>12</v>
      </c>
      <c r="I233" s="242"/>
      <c r="J233" s="243">
        <f>ROUND(I233*H233,2)</f>
        <v>0</v>
      </c>
      <c r="K233" s="239" t="s">
        <v>215</v>
      </c>
      <c r="L233" s="73"/>
      <c r="M233" s="244" t="s">
        <v>21</v>
      </c>
      <c r="N233" s="245" t="s">
        <v>43</v>
      </c>
      <c r="O233" s="48"/>
      <c r="P233" s="246">
        <f>O233*H233</f>
        <v>0</v>
      </c>
      <c r="Q233" s="246">
        <v>0.065199999999999994</v>
      </c>
      <c r="R233" s="246">
        <f>Q233*H233</f>
        <v>0.78239999999999998</v>
      </c>
      <c r="S233" s="246">
        <v>0</v>
      </c>
      <c r="T233" s="247">
        <f>S233*H233</f>
        <v>0</v>
      </c>
      <c r="AR233" s="25" t="s">
        <v>216</v>
      </c>
      <c r="AT233" s="25" t="s">
        <v>211</v>
      </c>
      <c r="AU233" s="25" t="s">
        <v>81</v>
      </c>
      <c r="AY233" s="25" t="s">
        <v>209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25" t="s">
        <v>79</v>
      </c>
      <c r="BK233" s="248">
        <f>ROUND(I233*H233,2)</f>
        <v>0</v>
      </c>
      <c r="BL233" s="25" t="s">
        <v>216</v>
      </c>
      <c r="BM233" s="25" t="s">
        <v>391</v>
      </c>
    </row>
    <row r="234" s="12" customFormat="1">
      <c r="B234" s="249"/>
      <c r="C234" s="250"/>
      <c r="D234" s="251" t="s">
        <v>217</v>
      </c>
      <c r="E234" s="252" t="s">
        <v>21</v>
      </c>
      <c r="F234" s="253" t="s">
        <v>392</v>
      </c>
      <c r="G234" s="250"/>
      <c r="H234" s="254">
        <v>12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217</v>
      </c>
      <c r="AU234" s="260" t="s">
        <v>81</v>
      </c>
      <c r="AV234" s="12" t="s">
        <v>81</v>
      </c>
      <c r="AW234" s="12" t="s">
        <v>35</v>
      </c>
      <c r="AX234" s="12" t="s">
        <v>72</v>
      </c>
      <c r="AY234" s="260" t="s">
        <v>209</v>
      </c>
    </row>
    <row r="235" s="14" customFormat="1">
      <c r="B235" s="271"/>
      <c r="C235" s="272"/>
      <c r="D235" s="251" t="s">
        <v>217</v>
      </c>
      <c r="E235" s="273" t="s">
        <v>21</v>
      </c>
      <c r="F235" s="274" t="s">
        <v>220</v>
      </c>
      <c r="G235" s="272"/>
      <c r="H235" s="275">
        <v>12</v>
      </c>
      <c r="I235" s="276"/>
      <c r="J235" s="272"/>
      <c r="K235" s="272"/>
      <c r="L235" s="277"/>
      <c r="M235" s="278"/>
      <c r="N235" s="279"/>
      <c r="O235" s="279"/>
      <c r="P235" s="279"/>
      <c r="Q235" s="279"/>
      <c r="R235" s="279"/>
      <c r="S235" s="279"/>
      <c r="T235" s="280"/>
      <c r="AT235" s="281" t="s">
        <v>217</v>
      </c>
      <c r="AU235" s="281" t="s">
        <v>81</v>
      </c>
      <c r="AV235" s="14" t="s">
        <v>216</v>
      </c>
      <c r="AW235" s="14" t="s">
        <v>35</v>
      </c>
      <c r="AX235" s="14" t="s">
        <v>79</v>
      </c>
      <c r="AY235" s="281" t="s">
        <v>209</v>
      </c>
    </row>
    <row r="236" s="1" customFormat="1" ht="16.5" customHeight="1">
      <c r="B236" s="47"/>
      <c r="C236" s="237" t="s">
        <v>393</v>
      </c>
      <c r="D236" s="237" t="s">
        <v>211</v>
      </c>
      <c r="E236" s="238" t="s">
        <v>394</v>
      </c>
      <c r="F236" s="239" t="s">
        <v>395</v>
      </c>
      <c r="G236" s="240" t="s">
        <v>268</v>
      </c>
      <c r="H236" s="241">
        <v>0.94499999999999995</v>
      </c>
      <c r="I236" s="242"/>
      <c r="J236" s="243">
        <f>ROUND(I236*H236,2)</f>
        <v>0</v>
      </c>
      <c r="K236" s="239" t="s">
        <v>215</v>
      </c>
      <c r="L236" s="73"/>
      <c r="M236" s="244" t="s">
        <v>21</v>
      </c>
      <c r="N236" s="245" t="s">
        <v>43</v>
      </c>
      <c r="O236" s="48"/>
      <c r="P236" s="246">
        <f>O236*H236</f>
        <v>0</v>
      </c>
      <c r="Q236" s="246">
        <v>0.26723000000000002</v>
      </c>
      <c r="R236" s="246">
        <f>Q236*H236</f>
        <v>0.25253235000000002</v>
      </c>
      <c r="S236" s="246">
        <v>0</v>
      </c>
      <c r="T236" s="247">
        <f>S236*H236</f>
        <v>0</v>
      </c>
      <c r="AR236" s="25" t="s">
        <v>216</v>
      </c>
      <c r="AT236" s="25" t="s">
        <v>211</v>
      </c>
      <c r="AU236" s="25" t="s">
        <v>81</v>
      </c>
      <c r="AY236" s="25" t="s">
        <v>209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25" t="s">
        <v>79</v>
      </c>
      <c r="BK236" s="248">
        <f>ROUND(I236*H236,2)</f>
        <v>0</v>
      </c>
      <c r="BL236" s="25" t="s">
        <v>216</v>
      </c>
      <c r="BM236" s="25" t="s">
        <v>396</v>
      </c>
    </row>
    <row r="237" s="12" customFormat="1">
      <c r="B237" s="249"/>
      <c r="C237" s="250"/>
      <c r="D237" s="251" t="s">
        <v>217</v>
      </c>
      <c r="E237" s="252" t="s">
        <v>21</v>
      </c>
      <c r="F237" s="253" t="s">
        <v>397</v>
      </c>
      <c r="G237" s="250"/>
      <c r="H237" s="254">
        <v>0.94499999999999995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AT237" s="260" t="s">
        <v>217</v>
      </c>
      <c r="AU237" s="260" t="s">
        <v>81</v>
      </c>
      <c r="AV237" s="12" t="s">
        <v>81</v>
      </c>
      <c r="AW237" s="12" t="s">
        <v>35</v>
      </c>
      <c r="AX237" s="12" t="s">
        <v>72</v>
      </c>
      <c r="AY237" s="260" t="s">
        <v>209</v>
      </c>
    </row>
    <row r="238" s="13" customFormat="1">
      <c r="B238" s="261"/>
      <c r="C238" s="262"/>
      <c r="D238" s="251" t="s">
        <v>217</v>
      </c>
      <c r="E238" s="263" t="s">
        <v>21</v>
      </c>
      <c r="F238" s="264" t="s">
        <v>360</v>
      </c>
      <c r="G238" s="262"/>
      <c r="H238" s="263" t="s">
        <v>21</v>
      </c>
      <c r="I238" s="265"/>
      <c r="J238" s="262"/>
      <c r="K238" s="262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217</v>
      </c>
      <c r="AU238" s="270" t="s">
        <v>81</v>
      </c>
      <c r="AV238" s="13" t="s">
        <v>79</v>
      </c>
      <c r="AW238" s="13" t="s">
        <v>35</v>
      </c>
      <c r="AX238" s="13" t="s">
        <v>72</v>
      </c>
      <c r="AY238" s="270" t="s">
        <v>209</v>
      </c>
    </row>
    <row r="239" s="14" customFormat="1">
      <c r="B239" s="271"/>
      <c r="C239" s="272"/>
      <c r="D239" s="251" t="s">
        <v>217</v>
      </c>
      <c r="E239" s="273" t="s">
        <v>21</v>
      </c>
      <c r="F239" s="274" t="s">
        <v>220</v>
      </c>
      <c r="G239" s="272"/>
      <c r="H239" s="275">
        <v>0.94499999999999995</v>
      </c>
      <c r="I239" s="276"/>
      <c r="J239" s="272"/>
      <c r="K239" s="272"/>
      <c r="L239" s="277"/>
      <c r="M239" s="278"/>
      <c r="N239" s="279"/>
      <c r="O239" s="279"/>
      <c r="P239" s="279"/>
      <c r="Q239" s="279"/>
      <c r="R239" s="279"/>
      <c r="S239" s="279"/>
      <c r="T239" s="280"/>
      <c r="AT239" s="281" t="s">
        <v>217</v>
      </c>
      <c r="AU239" s="281" t="s">
        <v>81</v>
      </c>
      <c r="AV239" s="14" t="s">
        <v>216</v>
      </c>
      <c r="AW239" s="14" t="s">
        <v>35</v>
      </c>
      <c r="AX239" s="14" t="s">
        <v>79</v>
      </c>
      <c r="AY239" s="281" t="s">
        <v>209</v>
      </c>
    </row>
    <row r="240" s="1" customFormat="1" ht="25.5" customHeight="1">
      <c r="B240" s="47"/>
      <c r="C240" s="237" t="s">
        <v>398</v>
      </c>
      <c r="D240" s="237" t="s">
        <v>211</v>
      </c>
      <c r="E240" s="238" t="s">
        <v>399</v>
      </c>
      <c r="F240" s="239" t="s">
        <v>400</v>
      </c>
      <c r="G240" s="240" t="s">
        <v>390</v>
      </c>
      <c r="H240" s="241">
        <v>0.5</v>
      </c>
      <c r="I240" s="242"/>
      <c r="J240" s="243">
        <f>ROUND(I240*H240,2)</f>
        <v>0</v>
      </c>
      <c r="K240" s="239" t="s">
        <v>215</v>
      </c>
      <c r="L240" s="73"/>
      <c r="M240" s="244" t="s">
        <v>21</v>
      </c>
      <c r="N240" s="245" t="s">
        <v>43</v>
      </c>
      <c r="O240" s="48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5" t="s">
        <v>216</v>
      </c>
      <c r="AT240" s="25" t="s">
        <v>211</v>
      </c>
      <c r="AU240" s="25" t="s">
        <v>81</v>
      </c>
      <c r="AY240" s="25" t="s">
        <v>209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5" t="s">
        <v>79</v>
      </c>
      <c r="BK240" s="248">
        <f>ROUND(I240*H240,2)</f>
        <v>0</v>
      </c>
      <c r="BL240" s="25" t="s">
        <v>216</v>
      </c>
      <c r="BM240" s="25" t="s">
        <v>401</v>
      </c>
    </row>
    <row r="241" s="12" customFormat="1">
      <c r="B241" s="249"/>
      <c r="C241" s="250"/>
      <c r="D241" s="251" t="s">
        <v>217</v>
      </c>
      <c r="E241" s="252" t="s">
        <v>21</v>
      </c>
      <c r="F241" s="253" t="s">
        <v>402</v>
      </c>
      <c r="G241" s="250"/>
      <c r="H241" s="254">
        <v>0.5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AT241" s="260" t="s">
        <v>217</v>
      </c>
      <c r="AU241" s="260" t="s">
        <v>81</v>
      </c>
      <c r="AV241" s="12" t="s">
        <v>81</v>
      </c>
      <c r="AW241" s="12" t="s">
        <v>35</v>
      </c>
      <c r="AX241" s="12" t="s">
        <v>72</v>
      </c>
      <c r="AY241" s="260" t="s">
        <v>209</v>
      </c>
    </row>
    <row r="242" s="14" customFormat="1">
      <c r="B242" s="271"/>
      <c r="C242" s="272"/>
      <c r="D242" s="251" t="s">
        <v>217</v>
      </c>
      <c r="E242" s="273" t="s">
        <v>21</v>
      </c>
      <c r="F242" s="274" t="s">
        <v>220</v>
      </c>
      <c r="G242" s="272"/>
      <c r="H242" s="275">
        <v>0.5</v>
      </c>
      <c r="I242" s="276"/>
      <c r="J242" s="272"/>
      <c r="K242" s="272"/>
      <c r="L242" s="277"/>
      <c r="M242" s="278"/>
      <c r="N242" s="279"/>
      <c r="O242" s="279"/>
      <c r="P242" s="279"/>
      <c r="Q242" s="279"/>
      <c r="R242" s="279"/>
      <c r="S242" s="279"/>
      <c r="T242" s="280"/>
      <c r="AT242" s="281" t="s">
        <v>217</v>
      </c>
      <c r="AU242" s="281" t="s">
        <v>81</v>
      </c>
      <c r="AV242" s="14" t="s">
        <v>216</v>
      </c>
      <c r="AW242" s="14" t="s">
        <v>35</v>
      </c>
      <c r="AX242" s="14" t="s">
        <v>79</v>
      </c>
      <c r="AY242" s="281" t="s">
        <v>209</v>
      </c>
    </row>
    <row r="243" s="1" customFormat="1" ht="25.5" customHeight="1">
      <c r="B243" s="47"/>
      <c r="C243" s="237" t="s">
        <v>403</v>
      </c>
      <c r="D243" s="237" t="s">
        <v>211</v>
      </c>
      <c r="E243" s="238" t="s">
        <v>404</v>
      </c>
      <c r="F243" s="239" t="s">
        <v>405</v>
      </c>
      <c r="G243" s="240" t="s">
        <v>268</v>
      </c>
      <c r="H243" s="241">
        <v>43.920000000000002</v>
      </c>
      <c r="I243" s="242"/>
      <c r="J243" s="243">
        <f>ROUND(I243*H243,2)</f>
        <v>0</v>
      </c>
      <c r="K243" s="239" t="s">
        <v>215</v>
      </c>
      <c r="L243" s="73"/>
      <c r="M243" s="244" t="s">
        <v>21</v>
      </c>
      <c r="N243" s="245" t="s">
        <v>43</v>
      </c>
      <c r="O243" s="48"/>
      <c r="P243" s="246">
        <f>O243*H243</f>
        <v>0</v>
      </c>
      <c r="Q243" s="246">
        <v>0.32029000000000002</v>
      </c>
      <c r="R243" s="246">
        <f>Q243*H243</f>
        <v>14.067136800000002</v>
      </c>
      <c r="S243" s="246">
        <v>0</v>
      </c>
      <c r="T243" s="247">
        <f>S243*H243</f>
        <v>0</v>
      </c>
      <c r="AR243" s="25" t="s">
        <v>216</v>
      </c>
      <c r="AT243" s="25" t="s">
        <v>211</v>
      </c>
      <c r="AU243" s="25" t="s">
        <v>81</v>
      </c>
      <c r="AY243" s="25" t="s">
        <v>209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25" t="s">
        <v>79</v>
      </c>
      <c r="BK243" s="248">
        <f>ROUND(I243*H243,2)</f>
        <v>0</v>
      </c>
      <c r="BL243" s="25" t="s">
        <v>216</v>
      </c>
      <c r="BM243" s="25" t="s">
        <v>406</v>
      </c>
    </row>
    <row r="244" s="12" customFormat="1">
      <c r="B244" s="249"/>
      <c r="C244" s="250"/>
      <c r="D244" s="251" t="s">
        <v>217</v>
      </c>
      <c r="E244" s="252" t="s">
        <v>21</v>
      </c>
      <c r="F244" s="253" t="s">
        <v>407</v>
      </c>
      <c r="G244" s="250"/>
      <c r="H244" s="254">
        <v>43.920000000000002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217</v>
      </c>
      <c r="AU244" s="260" t="s">
        <v>81</v>
      </c>
      <c r="AV244" s="12" t="s">
        <v>81</v>
      </c>
      <c r="AW244" s="12" t="s">
        <v>35</v>
      </c>
      <c r="AX244" s="12" t="s">
        <v>72</v>
      </c>
      <c r="AY244" s="260" t="s">
        <v>209</v>
      </c>
    </row>
    <row r="245" s="13" customFormat="1">
      <c r="B245" s="261"/>
      <c r="C245" s="262"/>
      <c r="D245" s="251" t="s">
        <v>217</v>
      </c>
      <c r="E245" s="263" t="s">
        <v>21</v>
      </c>
      <c r="F245" s="264" t="s">
        <v>360</v>
      </c>
      <c r="G245" s="262"/>
      <c r="H245" s="263" t="s">
        <v>21</v>
      </c>
      <c r="I245" s="265"/>
      <c r="J245" s="262"/>
      <c r="K245" s="262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217</v>
      </c>
      <c r="AU245" s="270" t="s">
        <v>81</v>
      </c>
      <c r="AV245" s="13" t="s">
        <v>79</v>
      </c>
      <c r="AW245" s="13" t="s">
        <v>35</v>
      </c>
      <c r="AX245" s="13" t="s">
        <v>72</v>
      </c>
      <c r="AY245" s="270" t="s">
        <v>209</v>
      </c>
    </row>
    <row r="246" s="14" customFormat="1">
      <c r="B246" s="271"/>
      <c r="C246" s="272"/>
      <c r="D246" s="251" t="s">
        <v>217</v>
      </c>
      <c r="E246" s="273" t="s">
        <v>21</v>
      </c>
      <c r="F246" s="274" t="s">
        <v>220</v>
      </c>
      <c r="G246" s="272"/>
      <c r="H246" s="275">
        <v>43.920000000000002</v>
      </c>
      <c r="I246" s="276"/>
      <c r="J246" s="272"/>
      <c r="K246" s="272"/>
      <c r="L246" s="277"/>
      <c r="M246" s="278"/>
      <c r="N246" s="279"/>
      <c r="O246" s="279"/>
      <c r="P246" s="279"/>
      <c r="Q246" s="279"/>
      <c r="R246" s="279"/>
      <c r="S246" s="279"/>
      <c r="T246" s="280"/>
      <c r="AT246" s="281" t="s">
        <v>217</v>
      </c>
      <c r="AU246" s="281" t="s">
        <v>81</v>
      </c>
      <c r="AV246" s="14" t="s">
        <v>216</v>
      </c>
      <c r="AW246" s="14" t="s">
        <v>35</v>
      </c>
      <c r="AX246" s="14" t="s">
        <v>79</v>
      </c>
      <c r="AY246" s="281" t="s">
        <v>209</v>
      </c>
    </row>
    <row r="247" s="1" customFormat="1" ht="25.5" customHeight="1">
      <c r="B247" s="47"/>
      <c r="C247" s="237" t="s">
        <v>408</v>
      </c>
      <c r="D247" s="237" t="s">
        <v>211</v>
      </c>
      <c r="E247" s="238" t="s">
        <v>409</v>
      </c>
      <c r="F247" s="239" t="s">
        <v>410</v>
      </c>
      <c r="G247" s="240" t="s">
        <v>268</v>
      </c>
      <c r="H247" s="241">
        <v>47.408000000000001</v>
      </c>
      <c r="I247" s="242"/>
      <c r="J247" s="243">
        <f>ROUND(I247*H247,2)</f>
        <v>0</v>
      </c>
      <c r="K247" s="239" t="s">
        <v>21</v>
      </c>
      <c r="L247" s="73"/>
      <c r="M247" s="244" t="s">
        <v>21</v>
      </c>
      <c r="N247" s="245" t="s">
        <v>43</v>
      </c>
      <c r="O247" s="48"/>
      <c r="P247" s="246">
        <f>O247*H247</f>
        <v>0</v>
      </c>
      <c r="Q247" s="246">
        <v>0.26118999999999998</v>
      </c>
      <c r="R247" s="246">
        <f>Q247*H247</f>
        <v>12.382495519999999</v>
      </c>
      <c r="S247" s="246">
        <v>0</v>
      </c>
      <c r="T247" s="247">
        <f>S247*H247</f>
        <v>0</v>
      </c>
      <c r="AR247" s="25" t="s">
        <v>216</v>
      </c>
      <c r="AT247" s="25" t="s">
        <v>211</v>
      </c>
      <c r="AU247" s="25" t="s">
        <v>81</v>
      </c>
      <c r="AY247" s="25" t="s">
        <v>209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5" t="s">
        <v>79</v>
      </c>
      <c r="BK247" s="248">
        <f>ROUND(I247*H247,2)</f>
        <v>0</v>
      </c>
      <c r="BL247" s="25" t="s">
        <v>216</v>
      </c>
      <c r="BM247" s="25" t="s">
        <v>411</v>
      </c>
    </row>
    <row r="248" s="12" customFormat="1">
      <c r="B248" s="249"/>
      <c r="C248" s="250"/>
      <c r="D248" s="251" t="s">
        <v>217</v>
      </c>
      <c r="E248" s="252" t="s">
        <v>21</v>
      </c>
      <c r="F248" s="253" t="s">
        <v>412</v>
      </c>
      <c r="G248" s="250"/>
      <c r="H248" s="254">
        <v>47.408000000000001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AT248" s="260" t="s">
        <v>217</v>
      </c>
      <c r="AU248" s="260" t="s">
        <v>81</v>
      </c>
      <c r="AV248" s="12" t="s">
        <v>81</v>
      </c>
      <c r="AW248" s="12" t="s">
        <v>35</v>
      </c>
      <c r="AX248" s="12" t="s">
        <v>72</v>
      </c>
      <c r="AY248" s="260" t="s">
        <v>209</v>
      </c>
    </row>
    <row r="249" s="13" customFormat="1">
      <c r="B249" s="261"/>
      <c r="C249" s="262"/>
      <c r="D249" s="251" t="s">
        <v>217</v>
      </c>
      <c r="E249" s="263" t="s">
        <v>21</v>
      </c>
      <c r="F249" s="264" t="s">
        <v>360</v>
      </c>
      <c r="G249" s="262"/>
      <c r="H249" s="263" t="s">
        <v>21</v>
      </c>
      <c r="I249" s="265"/>
      <c r="J249" s="262"/>
      <c r="K249" s="262"/>
      <c r="L249" s="266"/>
      <c r="M249" s="267"/>
      <c r="N249" s="268"/>
      <c r="O249" s="268"/>
      <c r="P249" s="268"/>
      <c r="Q249" s="268"/>
      <c r="R249" s="268"/>
      <c r="S249" s="268"/>
      <c r="T249" s="269"/>
      <c r="AT249" s="270" t="s">
        <v>217</v>
      </c>
      <c r="AU249" s="270" t="s">
        <v>81</v>
      </c>
      <c r="AV249" s="13" t="s">
        <v>79</v>
      </c>
      <c r="AW249" s="13" t="s">
        <v>35</v>
      </c>
      <c r="AX249" s="13" t="s">
        <v>72</v>
      </c>
      <c r="AY249" s="270" t="s">
        <v>209</v>
      </c>
    </row>
    <row r="250" s="14" customFormat="1">
      <c r="B250" s="271"/>
      <c r="C250" s="272"/>
      <c r="D250" s="251" t="s">
        <v>217</v>
      </c>
      <c r="E250" s="273" t="s">
        <v>21</v>
      </c>
      <c r="F250" s="274" t="s">
        <v>220</v>
      </c>
      <c r="G250" s="272"/>
      <c r="H250" s="275">
        <v>47.408000000000001</v>
      </c>
      <c r="I250" s="276"/>
      <c r="J250" s="272"/>
      <c r="K250" s="272"/>
      <c r="L250" s="277"/>
      <c r="M250" s="278"/>
      <c r="N250" s="279"/>
      <c r="O250" s="279"/>
      <c r="P250" s="279"/>
      <c r="Q250" s="279"/>
      <c r="R250" s="279"/>
      <c r="S250" s="279"/>
      <c r="T250" s="280"/>
      <c r="AT250" s="281" t="s">
        <v>217</v>
      </c>
      <c r="AU250" s="281" t="s">
        <v>81</v>
      </c>
      <c r="AV250" s="14" t="s">
        <v>216</v>
      </c>
      <c r="AW250" s="14" t="s">
        <v>35</v>
      </c>
      <c r="AX250" s="14" t="s">
        <v>79</v>
      </c>
      <c r="AY250" s="281" t="s">
        <v>209</v>
      </c>
    </row>
    <row r="251" s="1" customFormat="1" ht="25.5" customHeight="1">
      <c r="B251" s="47"/>
      <c r="C251" s="237" t="s">
        <v>413</v>
      </c>
      <c r="D251" s="237" t="s">
        <v>211</v>
      </c>
      <c r="E251" s="238" t="s">
        <v>414</v>
      </c>
      <c r="F251" s="239" t="s">
        <v>415</v>
      </c>
      <c r="G251" s="240" t="s">
        <v>268</v>
      </c>
      <c r="H251" s="241">
        <v>24.989999999999998</v>
      </c>
      <c r="I251" s="242"/>
      <c r="J251" s="243">
        <f>ROUND(I251*H251,2)</f>
        <v>0</v>
      </c>
      <c r="K251" s="239" t="s">
        <v>215</v>
      </c>
      <c r="L251" s="73"/>
      <c r="M251" s="244" t="s">
        <v>21</v>
      </c>
      <c r="N251" s="245" t="s">
        <v>43</v>
      </c>
      <c r="O251" s="48"/>
      <c r="P251" s="246">
        <f>O251*H251</f>
        <v>0</v>
      </c>
      <c r="Q251" s="246">
        <v>0.26118999999999998</v>
      </c>
      <c r="R251" s="246">
        <f>Q251*H251</f>
        <v>6.5271380999999993</v>
      </c>
      <c r="S251" s="246">
        <v>0</v>
      </c>
      <c r="T251" s="247">
        <f>S251*H251</f>
        <v>0</v>
      </c>
      <c r="AR251" s="25" t="s">
        <v>216</v>
      </c>
      <c r="AT251" s="25" t="s">
        <v>211</v>
      </c>
      <c r="AU251" s="25" t="s">
        <v>81</v>
      </c>
      <c r="AY251" s="25" t="s">
        <v>209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5" t="s">
        <v>79</v>
      </c>
      <c r="BK251" s="248">
        <f>ROUND(I251*H251,2)</f>
        <v>0</v>
      </c>
      <c r="BL251" s="25" t="s">
        <v>216</v>
      </c>
      <c r="BM251" s="25" t="s">
        <v>416</v>
      </c>
    </row>
    <row r="252" s="12" customFormat="1">
      <c r="B252" s="249"/>
      <c r="C252" s="250"/>
      <c r="D252" s="251" t="s">
        <v>217</v>
      </c>
      <c r="E252" s="252" t="s">
        <v>21</v>
      </c>
      <c r="F252" s="253" t="s">
        <v>417</v>
      </c>
      <c r="G252" s="250"/>
      <c r="H252" s="254">
        <v>24.989999999999998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217</v>
      </c>
      <c r="AU252" s="260" t="s">
        <v>81</v>
      </c>
      <c r="AV252" s="12" t="s">
        <v>81</v>
      </c>
      <c r="AW252" s="12" t="s">
        <v>35</v>
      </c>
      <c r="AX252" s="12" t="s">
        <v>72</v>
      </c>
      <c r="AY252" s="260" t="s">
        <v>209</v>
      </c>
    </row>
    <row r="253" s="13" customFormat="1">
      <c r="B253" s="261"/>
      <c r="C253" s="262"/>
      <c r="D253" s="251" t="s">
        <v>217</v>
      </c>
      <c r="E253" s="263" t="s">
        <v>21</v>
      </c>
      <c r="F253" s="264" t="s">
        <v>360</v>
      </c>
      <c r="G253" s="262"/>
      <c r="H253" s="263" t="s">
        <v>21</v>
      </c>
      <c r="I253" s="265"/>
      <c r="J253" s="262"/>
      <c r="K253" s="262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217</v>
      </c>
      <c r="AU253" s="270" t="s">
        <v>81</v>
      </c>
      <c r="AV253" s="13" t="s">
        <v>79</v>
      </c>
      <c r="AW253" s="13" t="s">
        <v>35</v>
      </c>
      <c r="AX253" s="13" t="s">
        <v>72</v>
      </c>
      <c r="AY253" s="270" t="s">
        <v>209</v>
      </c>
    </row>
    <row r="254" s="14" customFormat="1">
      <c r="B254" s="271"/>
      <c r="C254" s="272"/>
      <c r="D254" s="251" t="s">
        <v>217</v>
      </c>
      <c r="E254" s="273" t="s">
        <v>21</v>
      </c>
      <c r="F254" s="274" t="s">
        <v>220</v>
      </c>
      <c r="G254" s="272"/>
      <c r="H254" s="275">
        <v>24.989999999999998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AT254" s="281" t="s">
        <v>217</v>
      </c>
      <c r="AU254" s="281" t="s">
        <v>81</v>
      </c>
      <c r="AV254" s="14" t="s">
        <v>216</v>
      </c>
      <c r="AW254" s="14" t="s">
        <v>35</v>
      </c>
      <c r="AX254" s="14" t="s">
        <v>79</v>
      </c>
      <c r="AY254" s="281" t="s">
        <v>209</v>
      </c>
    </row>
    <row r="255" s="1" customFormat="1" ht="16.5" customHeight="1">
      <c r="B255" s="47"/>
      <c r="C255" s="237" t="s">
        <v>418</v>
      </c>
      <c r="D255" s="237" t="s">
        <v>211</v>
      </c>
      <c r="E255" s="238" t="s">
        <v>419</v>
      </c>
      <c r="F255" s="239" t="s">
        <v>420</v>
      </c>
      <c r="G255" s="240" t="s">
        <v>227</v>
      </c>
      <c r="H255" s="241">
        <v>3.3450000000000002</v>
      </c>
      <c r="I255" s="242"/>
      <c r="J255" s="243">
        <f>ROUND(I255*H255,2)</f>
        <v>0</v>
      </c>
      <c r="K255" s="239" t="s">
        <v>215</v>
      </c>
      <c r="L255" s="73"/>
      <c r="M255" s="244" t="s">
        <v>21</v>
      </c>
      <c r="N255" s="245" t="s">
        <v>43</v>
      </c>
      <c r="O255" s="48"/>
      <c r="P255" s="246">
        <f>O255*H255</f>
        <v>0</v>
      </c>
      <c r="Q255" s="246">
        <v>1.6285000000000001</v>
      </c>
      <c r="R255" s="246">
        <f>Q255*H255</f>
        <v>5.4473325000000008</v>
      </c>
      <c r="S255" s="246">
        <v>0</v>
      </c>
      <c r="T255" s="247">
        <f>S255*H255</f>
        <v>0</v>
      </c>
      <c r="AR255" s="25" t="s">
        <v>216</v>
      </c>
      <c r="AT255" s="25" t="s">
        <v>211</v>
      </c>
      <c r="AU255" s="25" t="s">
        <v>81</v>
      </c>
      <c r="AY255" s="25" t="s">
        <v>209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5" t="s">
        <v>79</v>
      </c>
      <c r="BK255" s="248">
        <f>ROUND(I255*H255,2)</f>
        <v>0</v>
      </c>
      <c r="BL255" s="25" t="s">
        <v>216</v>
      </c>
      <c r="BM255" s="25" t="s">
        <v>421</v>
      </c>
    </row>
    <row r="256" s="12" customFormat="1">
      <c r="B256" s="249"/>
      <c r="C256" s="250"/>
      <c r="D256" s="251" t="s">
        <v>217</v>
      </c>
      <c r="E256" s="252" t="s">
        <v>21</v>
      </c>
      <c r="F256" s="253" t="s">
        <v>422</v>
      </c>
      <c r="G256" s="250"/>
      <c r="H256" s="254">
        <v>3.3450000000000002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217</v>
      </c>
      <c r="AU256" s="260" t="s">
        <v>81</v>
      </c>
      <c r="AV256" s="12" t="s">
        <v>81</v>
      </c>
      <c r="AW256" s="12" t="s">
        <v>35</v>
      </c>
      <c r="AX256" s="12" t="s">
        <v>72</v>
      </c>
      <c r="AY256" s="260" t="s">
        <v>209</v>
      </c>
    </row>
    <row r="257" s="13" customFormat="1">
      <c r="B257" s="261"/>
      <c r="C257" s="262"/>
      <c r="D257" s="251" t="s">
        <v>217</v>
      </c>
      <c r="E257" s="263" t="s">
        <v>21</v>
      </c>
      <c r="F257" s="264" t="s">
        <v>360</v>
      </c>
      <c r="G257" s="262"/>
      <c r="H257" s="263" t="s">
        <v>21</v>
      </c>
      <c r="I257" s="265"/>
      <c r="J257" s="262"/>
      <c r="K257" s="262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217</v>
      </c>
      <c r="AU257" s="270" t="s">
        <v>81</v>
      </c>
      <c r="AV257" s="13" t="s">
        <v>79</v>
      </c>
      <c r="AW257" s="13" t="s">
        <v>35</v>
      </c>
      <c r="AX257" s="13" t="s">
        <v>72</v>
      </c>
      <c r="AY257" s="270" t="s">
        <v>209</v>
      </c>
    </row>
    <row r="258" s="14" customFormat="1">
      <c r="B258" s="271"/>
      <c r="C258" s="272"/>
      <c r="D258" s="251" t="s">
        <v>217</v>
      </c>
      <c r="E258" s="273" t="s">
        <v>21</v>
      </c>
      <c r="F258" s="274" t="s">
        <v>220</v>
      </c>
      <c r="G258" s="272"/>
      <c r="H258" s="275">
        <v>3.3450000000000002</v>
      </c>
      <c r="I258" s="276"/>
      <c r="J258" s="272"/>
      <c r="K258" s="272"/>
      <c r="L258" s="277"/>
      <c r="M258" s="278"/>
      <c r="N258" s="279"/>
      <c r="O258" s="279"/>
      <c r="P258" s="279"/>
      <c r="Q258" s="279"/>
      <c r="R258" s="279"/>
      <c r="S258" s="279"/>
      <c r="T258" s="280"/>
      <c r="AT258" s="281" t="s">
        <v>217</v>
      </c>
      <c r="AU258" s="281" t="s">
        <v>81</v>
      </c>
      <c r="AV258" s="14" t="s">
        <v>216</v>
      </c>
      <c r="AW258" s="14" t="s">
        <v>35</v>
      </c>
      <c r="AX258" s="14" t="s">
        <v>79</v>
      </c>
      <c r="AY258" s="281" t="s">
        <v>209</v>
      </c>
    </row>
    <row r="259" s="1" customFormat="1" ht="16.5" customHeight="1">
      <c r="B259" s="47"/>
      <c r="C259" s="237" t="s">
        <v>423</v>
      </c>
      <c r="D259" s="237" t="s">
        <v>211</v>
      </c>
      <c r="E259" s="238" t="s">
        <v>424</v>
      </c>
      <c r="F259" s="239" t="s">
        <v>425</v>
      </c>
      <c r="G259" s="240" t="s">
        <v>343</v>
      </c>
      <c r="H259" s="241">
        <v>2</v>
      </c>
      <c r="I259" s="242"/>
      <c r="J259" s="243">
        <f>ROUND(I259*H259,2)</f>
        <v>0</v>
      </c>
      <c r="K259" s="239" t="s">
        <v>215</v>
      </c>
      <c r="L259" s="73"/>
      <c r="M259" s="244" t="s">
        <v>21</v>
      </c>
      <c r="N259" s="245" t="s">
        <v>43</v>
      </c>
      <c r="O259" s="48"/>
      <c r="P259" s="246">
        <f>O259*H259</f>
        <v>0</v>
      </c>
      <c r="Q259" s="246">
        <v>0.023210000000000001</v>
      </c>
      <c r="R259" s="246">
        <f>Q259*H259</f>
        <v>0.046420000000000003</v>
      </c>
      <c r="S259" s="246">
        <v>0</v>
      </c>
      <c r="T259" s="247">
        <f>S259*H259</f>
        <v>0</v>
      </c>
      <c r="AR259" s="25" t="s">
        <v>216</v>
      </c>
      <c r="AT259" s="25" t="s">
        <v>211</v>
      </c>
      <c r="AU259" s="25" t="s">
        <v>81</v>
      </c>
      <c r="AY259" s="25" t="s">
        <v>209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5" t="s">
        <v>79</v>
      </c>
      <c r="BK259" s="248">
        <f>ROUND(I259*H259,2)</f>
        <v>0</v>
      </c>
      <c r="BL259" s="25" t="s">
        <v>216</v>
      </c>
      <c r="BM259" s="25" t="s">
        <v>426</v>
      </c>
    </row>
    <row r="260" s="12" customFormat="1">
      <c r="B260" s="249"/>
      <c r="C260" s="250"/>
      <c r="D260" s="251" t="s">
        <v>217</v>
      </c>
      <c r="E260" s="252" t="s">
        <v>21</v>
      </c>
      <c r="F260" s="253" t="s">
        <v>427</v>
      </c>
      <c r="G260" s="250"/>
      <c r="H260" s="254">
        <v>2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AT260" s="260" t="s">
        <v>217</v>
      </c>
      <c r="AU260" s="260" t="s">
        <v>81</v>
      </c>
      <c r="AV260" s="12" t="s">
        <v>81</v>
      </c>
      <c r="AW260" s="12" t="s">
        <v>35</v>
      </c>
      <c r="AX260" s="12" t="s">
        <v>72</v>
      </c>
      <c r="AY260" s="260" t="s">
        <v>209</v>
      </c>
    </row>
    <row r="261" s="14" customFormat="1">
      <c r="B261" s="271"/>
      <c r="C261" s="272"/>
      <c r="D261" s="251" t="s">
        <v>217</v>
      </c>
      <c r="E261" s="273" t="s">
        <v>21</v>
      </c>
      <c r="F261" s="274" t="s">
        <v>220</v>
      </c>
      <c r="G261" s="272"/>
      <c r="H261" s="275">
        <v>2</v>
      </c>
      <c r="I261" s="276"/>
      <c r="J261" s="272"/>
      <c r="K261" s="272"/>
      <c r="L261" s="277"/>
      <c r="M261" s="278"/>
      <c r="N261" s="279"/>
      <c r="O261" s="279"/>
      <c r="P261" s="279"/>
      <c r="Q261" s="279"/>
      <c r="R261" s="279"/>
      <c r="S261" s="279"/>
      <c r="T261" s="280"/>
      <c r="AT261" s="281" t="s">
        <v>217</v>
      </c>
      <c r="AU261" s="281" t="s">
        <v>81</v>
      </c>
      <c r="AV261" s="14" t="s">
        <v>216</v>
      </c>
      <c r="AW261" s="14" t="s">
        <v>35</v>
      </c>
      <c r="AX261" s="14" t="s">
        <v>79</v>
      </c>
      <c r="AY261" s="281" t="s">
        <v>209</v>
      </c>
    </row>
    <row r="262" s="1" customFormat="1" ht="16.5" customHeight="1">
      <c r="B262" s="47"/>
      <c r="C262" s="237" t="s">
        <v>428</v>
      </c>
      <c r="D262" s="237" t="s">
        <v>211</v>
      </c>
      <c r="E262" s="238" t="s">
        <v>429</v>
      </c>
      <c r="F262" s="239" t="s">
        <v>430</v>
      </c>
      <c r="G262" s="240" t="s">
        <v>343</v>
      </c>
      <c r="H262" s="241">
        <v>6</v>
      </c>
      <c r="I262" s="242"/>
      <c r="J262" s="243">
        <f>ROUND(I262*H262,2)</f>
        <v>0</v>
      </c>
      <c r="K262" s="239" t="s">
        <v>215</v>
      </c>
      <c r="L262" s="73"/>
      <c r="M262" s="244" t="s">
        <v>21</v>
      </c>
      <c r="N262" s="245" t="s">
        <v>43</v>
      </c>
      <c r="O262" s="48"/>
      <c r="P262" s="246">
        <f>O262*H262</f>
        <v>0</v>
      </c>
      <c r="Q262" s="246">
        <v>0.018280000000000001</v>
      </c>
      <c r="R262" s="246">
        <f>Q262*H262</f>
        <v>0.10968</v>
      </c>
      <c r="S262" s="246">
        <v>0</v>
      </c>
      <c r="T262" s="247">
        <f>S262*H262</f>
        <v>0</v>
      </c>
      <c r="AR262" s="25" t="s">
        <v>216</v>
      </c>
      <c r="AT262" s="25" t="s">
        <v>211</v>
      </c>
      <c r="AU262" s="25" t="s">
        <v>81</v>
      </c>
      <c r="AY262" s="25" t="s">
        <v>209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5" t="s">
        <v>79</v>
      </c>
      <c r="BK262" s="248">
        <f>ROUND(I262*H262,2)</f>
        <v>0</v>
      </c>
      <c r="BL262" s="25" t="s">
        <v>216</v>
      </c>
      <c r="BM262" s="25" t="s">
        <v>431</v>
      </c>
    </row>
    <row r="263" s="12" customFormat="1">
      <c r="B263" s="249"/>
      <c r="C263" s="250"/>
      <c r="D263" s="251" t="s">
        <v>217</v>
      </c>
      <c r="E263" s="252" t="s">
        <v>21</v>
      </c>
      <c r="F263" s="253" t="s">
        <v>432</v>
      </c>
      <c r="G263" s="250"/>
      <c r="H263" s="254">
        <v>6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AT263" s="260" t="s">
        <v>217</v>
      </c>
      <c r="AU263" s="260" t="s">
        <v>81</v>
      </c>
      <c r="AV263" s="12" t="s">
        <v>81</v>
      </c>
      <c r="AW263" s="12" t="s">
        <v>35</v>
      </c>
      <c r="AX263" s="12" t="s">
        <v>72</v>
      </c>
      <c r="AY263" s="260" t="s">
        <v>209</v>
      </c>
    </row>
    <row r="264" s="14" customFormat="1">
      <c r="B264" s="271"/>
      <c r="C264" s="272"/>
      <c r="D264" s="251" t="s">
        <v>217</v>
      </c>
      <c r="E264" s="273" t="s">
        <v>21</v>
      </c>
      <c r="F264" s="274" t="s">
        <v>220</v>
      </c>
      <c r="G264" s="272"/>
      <c r="H264" s="275">
        <v>6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AT264" s="281" t="s">
        <v>217</v>
      </c>
      <c r="AU264" s="281" t="s">
        <v>81</v>
      </c>
      <c r="AV264" s="14" t="s">
        <v>216</v>
      </c>
      <c r="AW264" s="14" t="s">
        <v>35</v>
      </c>
      <c r="AX264" s="14" t="s">
        <v>79</v>
      </c>
      <c r="AY264" s="281" t="s">
        <v>209</v>
      </c>
    </row>
    <row r="265" s="1" customFormat="1" ht="16.5" customHeight="1">
      <c r="B265" s="47"/>
      <c r="C265" s="237" t="s">
        <v>433</v>
      </c>
      <c r="D265" s="237" t="s">
        <v>211</v>
      </c>
      <c r="E265" s="238" t="s">
        <v>434</v>
      </c>
      <c r="F265" s="239" t="s">
        <v>435</v>
      </c>
      <c r="G265" s="240" t="s">
        <v>343</v>
      </c>
      <c r="H265" s="241">
        <v>24</v>
      </c>
      <c r="I265" s="242"/>
      <c r="J265" s="243">
        <f>ROUND(I265*H265,2)</f>
        <v>0</v>
      </c>
      <c r="K265" s="239" t="s">
        <v>215</v>
      </c>
      <c r="L265" s="73"/>
      <c r="M265" s="244" t="s">
        <v>21</v>
      </c>
      <c r="N265" s="245" t="s">
        <v>43</v>
      </c>
      <c r="O265" s="48"/>
      <c r="P265" s="246">
        <f>O265*H265</f>
        <v>0</v>
      </c>
      <c r="Q265" s="246">
        <v>0.074289999999999995</v>
      </c>
      <c r="R265" s="246">
        <f>Q265*H265</f>
        <v>1.7829599999999999</v>
      </c>
      <c r="S265" s="246">
        <v>0</v>
      </c>
      <c r="T265" s="247">
        <f>S265*H265</f>
        <v>0</v>
      </c>
      <c r="AR265" s="25" t="s">
        <v>216</v>
      </c>
      <c r="AT265" s="25" t="s">
        <v>211</v>
      </c>
      <c r="AU265" s="25" t="s">
        <v>81</v>
      </c>
      <c r="AY265" s="25" t="s">
        <v>209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5" t="s">
        <v>79</v>
      </c>
      <c r="BK265" s="248">
        <f>ROUND(I265*H265,2)</f>
        <v>0</v>
      </c>
      <c r="BL265" s="25" t="s">
        <v>216</v>
      </c>
      <c r="BM265" s="25" t="s">
        <v>436</v>
      </c>
    </row>
    <row r="266" s="12" customFormat="1">
      <c r="B266" s="249"/>
      <c r="C266" s="250"/>
      <c r="D266" s="251" t="s">
        <v>217</v>
      </c>
      <c r="E266" s="252" t="s">
        <v>21</v>
      </c>
      <c r="F266" s="253" t="s">
        <v>437</v>
      </c>
      <c r="G266" s="250"/>
      <c r="H266" s="254">
        <v>24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217</v>
      </c>
      <c r="AU266" s="260" t="s">
        <v>81</v>
      </c>
      <c r="AV266" s="12" t="s">
        <v>81</v>
      </c>
      <c r="AW266" s="12" t="s">
        <v>35</v>
      </c>
      <c r="AX266" s="12" t="s">
        <v>72</v>
      </c>
      <c r="AY266" s="260" t="s">
        <v>209</v>
      </c>
    </row>
    <row r="267" s="13" customFormat="1">
      <c r="B267" s="261"/>
      <c r="C267" s="262"/>
      <c r="D267" s="251" t="s">
        <v>217</v>
      </c>
      <c r="E267" s="263" t="s">
        <v>21</v>
      </c>
      <c r="F267" s="264" t="s">
        <v>438</v>
      </c>
      <c r="G267" s="262"/>
      <c r="H267" s="263" t="s">
        <v>21</v>
      </c>
      <c r="I267" s="265"/>
      <c r="J267" s="262"/>
      <c r="K267" s="262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217</v>
      </c>
      <c r="AU267" s="270" t="s">
        <v>81</v>
      </c>
      <c r="AV267" s="13" t="s">
        <v>79</v>
      </c>
      <c r="AW267" s="13" t="s">
        <v>35</v>
      </c>
      <c r="AX267" s="13" t="s">
        <v>72</v>
      </c>
      <c r="AY267" s="270" t="s">
        <v>209</v>
      </c>
    </row>
    <row r="268" s="14" customFormat="1">
      <c r="B268" s="271"/>
      <c r="C268" s="272"/>
      <c r="D268" s="251" t="s">
        <v>217</v>
      </c>
      <c r="E268" s="273" t="s">
        <v>21</v>
      </c>
      <c r="F268" s="274" t="s">
        <v>220</v>
      </c>
      <c r="G268" s="272"/>
      <c r="H268" s="275">
        <v>24</v>
      </c>
      <c r="I268" s="276"/>
      <c r="J268" s="272"/>
      <c r="K268" s="272"/>
      <c r="L268" s="277"/>
      <c r="M268" s="278"/>
      <c r="N268" s="279"/>
      <c r="O268" s="279"/>
      <c r="P268" s="279"/>
      <c r="Q268" s="279"/>
      <c r="R268" s="279"/>
      <c r="S268" s="279"/>
      <c r="T268" s="280"/>
      <c r="AT268" s="281" t="s">
        <v>217</v>
      </c>
      <c r="AU268" s="281" t="s">
        <v>81</v>
      </c>
      <c r="AV268" s="14" t="s">
        <v>216</v>
      </c>
      <c r="AW268" s="14" t="s">
        <v>35</v>
      </c>
      <c r="AX268" s="14" t="s">
        <v>79</v>
      </c>
      <c r="AY268" s="281" t="s">
        <v>209</v>
      </c>
    </row>
    <row r="269" s="1" customFormat="1" ht="25.5" customHeight="1">
      <c r="B269" s="47"/>
      <c r="C269" s="237" t="s">
        <v>439</v>
      </c>
      <c r="D269" s="237" t="s">
        <v>211</v>
      </c>
      <c r="E269" s="238" t="s">
        <v>440</v>
      </c>
      <c r="F269" s="239" t="s">
        <v>441</v>
      </c>
      <c r="G269" s="240" t="s">
        <v>390</v>
      </c>
      <c r="H269" s="241">
        <v>24</v>
      </c>
      <c r="I269" s="242"/>
      <c r="J269" s="243">
        <f>ROUND(I269*H269,2)</f>
        <v>0</v>
      </c>
      <c r="K269" s="239" t="s">
        <v>215</v>
      </c>
      <c r="L269" s="73"/>
      <c r="M269" s="244" t="s">
        <v>21</v>
      </c>
      <c r="N269" s="245" t="s">
        <v>43</v>
      </c>
      <c r="O269" s="48"/>
      <c r="P269" s="246">
        <f>O269*H269</f>
        <v>0</v>
      </c>
      <c r="Q269" s="246">
        <v>0.01813</v>
      </c>
      <c r="R269" s="246">
        <f>Q269*H269</f>
        <v>0.43512000000000001</v>
      </c>
      <c r="S269" s="246">
        <v>0</v>
      </c>
      <c r="T269" s="247">
        <f>S269*H269</f>
        <v>0</v>
      </c>
      <c r="AR269" s="25" t="s">
        <v>216</v>
      </c>
      <c r="AT269" s="25" t="s">
        <v>211</v>
      </c>
      <c r="AU269" s="25" t="s">
        <v>81</v>
      </c>
      <c r="AY269" s="25" t="s">
        <v>209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5" t="s">
        <v>79</v>
      </c>
      <c r="BK269" s="248">
        <f>ROUND(I269*H269,2)</f>
        <v>0</v>
      </c>
      <c r="BL269" s="25" t="s">
        <v>216</v>
      </c>
      <c r="BM269" s="25" t="s">
        <v>442</v>
      </c>
    </row>
    <row r="270" s="12" customFormat="1">
      <c r="B270" s="249"/>
      <c r="C270" s="250"/>
      <c r="D270" s="251" t="s">
        <v>217</v>
      </c>
      <c r="E270" s="252" t="s">
        <v>21</v>
      </c>
      <c r="F270" s="253" t="s">
        <v>329</v>
      </c>
      <c r="G270" s="250"/>
      <c r="H270" s="254">
        <v>24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217</v>
      </c>
      <c r="AU270" s="260" t="s">
        <v>81</v>
      </c>
      <c r="AV270" s="12" t="s">
        <v>81</v>
      </c>
      <c r="AW270" s="12" t="s">
        <v>35</v>
      </c>
      <c r="AX270" s="12" t="s">
        <v>72</v>
      </c>
      <c r="AY270" s="260" t="s">
        <v>209</v>
      </c>
    </row>
    <row r="271" s="13" customFormat="1">
      <c r="B271" s="261"/>
      <c r="C271" s="262"/>
      <c r="D271" s="251" t="s">
        <v>217</v>
      </c>
      <c r="E271" s="263" t="s">
        <v>21</v>
      </c>
      <c r="F271" s="264" t="s">
        <v>438</v>
      </c>
      <c r="G271" s="262"/>
      <c r="H271" s="263" t="s">
        <v>21</v>
      </c>
      <c r="I271" s="265"/>
      <c r="J271" s="262"/>
      <c r="K271" s="262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217</v>
      </c>
      <c r="AU271" s="270" t="s">
        <v>81</v>
      </c>
      <c r="AV271" s="13" t="s">
        <v>79</v>
      </c>
      <c r="AW271" s="13" t="s">
        <v>35</v>
      </c>
      <c r="AX271" s="13" t="s">
        <v>72</v>
      </c>
      <c r="AY271" s="270" t="s">
        <v>209</v>
      </c>
    </row>
    <row r="272" s="14" customFormat="1">
      <c r="B272" s="271"/>
      <c r="C272" s="272"/>
      <c r="D272" s="251" t="s">
        <v>217</v>
      </c>
      <c r="E272" s="273" t="s">
        <v>21</v>
      </c>
      <c r="F272" s="274" t="s">
        <v>220</v>
      </c>
      <c r="G272" s="272"/>
      <c r="H272" s="275">
        <v>24</v>
      </c>
      <c r="I272" s="276"/>
      <c r="J272" s="272"/>
      <c r="K272" s="272"/>
      <c r="L272" s="277"/>
      <c r="M272" s="278"/>
      <c r="N272" s="279"/>
      <c r="O272" s="279"/>
      <c r="P272" s="279"/>
      <c r="Q272" s="279"/>
      <c r="R272" s="279"/>
      <c r="S272" s="279"/>
      <c r="T272" s="280"/>
      <c r="AT272" s="281" t="s">
        <v>217</v>
      </c>
      <c r="AU272" s="281" t="s">
        <v>81</v>
      </c>
      <c r="AV272" s="14" t="s">
        <v>216</v>
      </c>
      <c r="AW272" s="14" t="s">
        <v>35</v>
      </c>
      <c r="AX272" s="14" t="s">
        <v>79</v>
      </c>
      <c r="AY272" s="281" t="s">
        <v>209</v>
      </c>
    </row>
    <row r="273" s="1" customFormat="1" ht="25.5" customHeight="1">
      <c r="B273" s="47"/>
      <c r="C273" s="237" t="s">
        <v>443</v>
      </c>
      <c r="D273" s="237" t="s">
        <v>211</v>
      </c>
      <c r="E273" s="238" t="s">
        <v>444</v>
      </c>
      <c r="F273" s="239" t="s">
        <v>445</v>
      </c>
      <c r="G273" s="240" t="s">
        <v>268</v>
      </c>
      <c r="H273" s="241">
        <v>0.61799999999999999</v>
      </c>
      <c r="I273" s="242"/>
      <c r="J273" s="243">
        <f>ROUND(I273*H273,2)</f>
        <v>0</v>
      </c>
      <c r="K273" s="239" t="s">
        <v>215</v>
      </c>
      <c r="L273" s="73"/>
      <c r="M273" s="244" t="s">
        <v>21</v>
      </c>
      <c r="N273" s="245" t="s">
        <v>43</v>
      </c>
      <c r="O273" s="48"/>
      <c r="P273" s="246">
        <f>O273*H273</f>
        <v>0</v>
      </c>
      <c r="Q273" s="246">
        <v>0.21171999999999999</v>
      </c>
      <c r="R273" s="246">
        <f>Q273*H273</f>
        <v>0.13084295999999998</v>
      </c>
      <c r="S273" s="246">
        <v>0</v>
      </c>
      <c r="T273" s="247">
        <f>S273*H273</f>
        <v>0</v>
      </c>
      <c r="AR273" s="25" t="s">
        <v>216</v>
      </c>
      <c r="AT273" s="25" t="s">
        <v>211</v>
      </c>
      <c r="AU273" s="25" t="s">
        <v>81</v>
      </c>
      <c r="AY273" s="25" t="s">
        <v>209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79</v>
      </c>
      <c r="BK273" s="248">
        <f>ROUND(I273*H273,2)</f>
        <v>0</v>
      </c>
      <c r="BL273" s="25" t="s">
        <v>216</v>
      </c>
      <c r="BM273" s="25" t="s">
        <v>446</v>
      </c>
    </row>
    <row r="274" s="12" customFormat="1">
      <c r="B274" s="249"/>
      <c r="C274" s="250"/>
      <c r="D274" s="251" t="s">
        <v>217</v>
      </c>
      <c r="E274" s="252" t="s">
        <v>21</v>
      </c>
      <c r="F274" s="253" t="s">
        <v>447</v>
      </c>
      <c r="G274" s="250"/>
      <c r="H274" s="254">
        <v>0.61799999999999999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AT274" s="260" t="s">
        <v>217</v>
      </c>
      <c r="AU274" s="260" t="s">
        <v>81</v>
      </c>
      <c r="AV274" s="12" t="s">
        <v>81</v>
      </c>
      <c r="AW274" s="12" t="s">
        <v>35</v>
      </c>
      <c r="AX274" s="12" t="s">
        <v>72</v>
      </c>
      <c r="AY274" s="260" t="s">
        <v>209</v>
      </c>
    </row>
    <row r="275" s="13" customFormat="1">
      <c r="B275" s="261"/>
      <c r="C275" s="262"/>
      <c r="D275" s="251" t="s">
        <v>217</v>
      </c>
      <c r="E275" s="263" t="s">
        <v>21</v>
      </c>
      <c r="F275" s="264" t="s">
        <v>448</v>
      </c>
      <c r="G275" s="262"/>
      <c r="H275" s="263" t="s">
        <v>21</v>
      </c>
      <c r="I275" s="265"/>
      <c r="J275" s="262"/>
      <c r="K275" s="262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217</v>
      </c>
      <c r="AU275" s="270" t="s">
        <v>81</v>
      </c>
      <c r="AV275" s="13" t="s">
        <v>79</v>
      </c>
      <c r="AW275" s="13" t="s">
        <v>35</v>
      </c>
      <c r="AX275" s="13" t="s">
        <v>72</v>
      </c>
      <c r="AY275" s="270" t="s">
        <v>209</v>
      </c>
    </row>
    <row r="276" s="14" customFormat="1">
      <c r="B276" s="271"/>
      <c r="C276" s="272"/>
      <c r="D276" s="251" t="s">
        <v>217</v>
      </c>
      <c r="E276" s="273" t="s">
        <v>21</v>
      </c>
      <c r="F276" s="274" t="s">
        <v>220</v>
      </c>
      <c r="G276" s="272"/>
      <c r="H276" s="275">
        <v>0.61799999999999999</v>
      </c>
      <c r="I276" s="276"/>
      <c r="J276" s="272"/>
      <c r="K276" s="272"/>
      <c r="L276" s="277"/>
      <c r="M276" s="278"/>
      <c r="N276" s="279"/>
      <c r="O276" s="279"/>
      <c r="P276" s="279"/>
      <c r="Q276" s="279"/>
      <c r="R276" s="279"/>
      <c r="S276" s="279"/>
      <c r="T276" s="280"/>
      <c r="AT276" s="281" t="s">
        <v>217</v>
      </c>
      <c r="AU276" s="281" t="s">
        <v>81</v>
      </c>
      <c r="AV276" s="14" t="s">
        <v>216</v>
      </c>
      <c r="AW276" s="14" t="s">
        <v>35</v>
      </c>
      <c r="AX276" s="14" t="s">
        <v>79</v>
      </c>
      <c r="AY276" s="281" t="s">
        <v>209</v>
      </c>
    </row>
    <row r="277" s="1" customFormat="1" ht="16.5" customHeight="1">
      <c r="B277" s="47"/>
      <c r="C277" s="237" t="s">
        <v>449</v>
      </c>
      <c r="D277" s="237" t="s">
        <v>211</v>
      </c>
      <c r="E277" s="238" t="s">
        <v>450</v>
      </c>
      <c r="F277" s="239" t="s">
        <v>451</v>
      </c>
      <c r="G277" s="240" t="s">
        <v>268</v>
      </c>
      <c r="H277" s="241">
        <v>41.332000000000001</v>
      </c>
      <c r="I277" s="242"/>
      <c r="J277" s="243">
        <f>ROUND(I277*H277,2)</f>
        <v>0</v>
      </c>
      <c r="K277" s="239" t="s">
        <v>215</v>
      </c>
      <c r="L277" s="73"/>
      <c r="M277" s="244" t="s">
        <v>21</v>
      </c>
      <c r="N277" s="245" t="s">
        <v>43</v>
      </c>
      <c r="O277" s="48"/>
      <c r="P277" s="246">
        <f>O277*H277</f>
        <v>0</v>
      </c>
      <c r="Q277" s="246">
        <v>0.10031</v>
      </c>
      <c r="R277" s="246">
        <f>Q277*H277</f>
        <v>4.1460129199999995</v>
      </c>
      <c r="S277" s="246">
        <v>0</v>
      </c>
      <c r="T277" s="247">
        <f>S277*H277</f>
        <v>0</v>
      </c>
      <c r="AR277" s="25" t="s">
        <v>216</v>
      </c>
      <c r="AT277" s="25" t="s">
        <v>211</v>
      </c>
      <c r="AU277" s="25" t="s">
        <v>81</v>
      </c>
      <c r="AY277" s="25" t="s">
        <v>209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5" t="s">
        <v>79</v>
      </c>
      <c r="BK277" s="248">
        <f>ROUND(I277*H277,2)</f>
        <v>0</v>
      </c>
      <c r="BL277" s="25" t="s">
        <v>216</v>
      </c>
      <c r="BM277" s="25" t="s">
        <v>452</v>
      </c>
    </row>
    <row r="278" s="12" customFormat="1">
      <c r="B278" s="249"/>
      <c r="C278" s="250"/>
      <c r="D278" s="251" t="s">
        <v>217</v>
      </c>
      <c r="E278" s="252" t="s">
        <v>21</v>
      </c>
      <c r="F278" s="253" t="s">
        <v>453</v>
      </c>
      <c r="G278" s="250"/>
      <c r="H278" s="254">
        <v>41.332000000000001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217</v>
      </c>
      <c r="AU278" s="260" t="s">
        <v>81</v>
      </c>
      <c r="AV278" s="12" t="s">
        <v>81</v>
      </c>
      <c r="AW278" s="12" t="s">
        <v>35</v>
      </c>
      <c r="AX278" s="12" t="s">
        <v>79</v>
      </c>
      <c r="AY278" s="260" t="s">
        <v>209</v>
      </c>
    </row>
    <row r="279" s="13" customFormat="1">
      <c r="B279" s="261"/>
      <c r="C279" s="262"/>
      <c r="D279" s="251" t="s">
        <v>217</v>
      </c>
      <c r="E279" s="263" t="s">
        <v>21</v>
      </c>
      <c r="F279" s="264" t="s">
        <v>454</v>
      </c>
      <c r="G279" s="262"/>
      <c r="H279" s="263" t="s">
        <v>21</v>
      </c>
      <c r="I279" s="265"/>
      <c r="J279" s="262"/>
      <c r="K279" s="262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217</v>
      </c>
      <c r="AU279" s="270" t="s">
        <v>81</v>
      </c>
      <c r="AV279" s="13" t="s">
        <v>79</v>
      </c>
      <c r="AW279" s="13" t="s">
        <v>35</v>
      </c>
      <c r="AX279" s="13" t="s">
        <v>72</v>
      </c>
      <c r="AY279" s="270" t="s">
        <v>209</v>
      </c>
    </row>
    <row r="280" s="14" customFormat="1">
      <c r="B280" s="271"/>
      <c r="C280" s="272"/>
      <c r="D280" s="251" t="s">
        <v>217</v>
      </c>
      <c r="E280" s="273" t="s">
        <v>21</v>
      </c>
      <c r="F280" s="274" t="s">
        <v>220</v>
      </c>
      <c r="G280" s="272"/>
      <c r="H280" s="275">
        <v>41.332000000000001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AT280" s="281" t="s">
        <v>217</v>
      </c>
      <c r="AU280" s="281" t="s">
        <v>81</v>
      </c>
      <c r="AV280" s="14" t="s">
        <v>216</v>
      </c>
      <c r="AW280" s="14" t="s">
        <v>35</v>
      </c>
      <c r="AX280" s="14" t="s">
        <v>72</v>
      </c>
      <c r="AY280" s="281" t="s">
        <v>209</v>
      </c>
    </row>
    <row r="281" s="1" customFormat="1" ht="16.5" customHeight="1">
      <c r="B281" s="47"/>
      <c r="C281" s="237" t="s">
        <v>455</v>
      </c>
      <c r="D281" s="237" t="s">
        <v>211</v>
      </c>
      <c r="E281" s="238" t="s">
        <v>456</v>
      </c>
      <c r="F281" s="239" t="s">
        <v>457</v>
      </c>
      <c r="G281" s="240" t="s">
        <v>268</v>
      </c>
      <c r="H281" s="241">
        <v>15.02</v>
      </c>
      <c r="I281" s="242"/>
      <c r="J281" s="243">
        <f>ROUND(I281*H281,2)</f>
        <v>0</v>
      </c>
      <c r="K281" s="239" t="s">
        <v>215</v>
      </c>
      <c r="L281" s="73"/>
      <c r="M281" s="244" t="s">
        <v>21</v>
      </c>
      <c r="N281" s="245" t="s">
        <v>43</v>
      </c>
      <c r="O281" s="48"/>
      <c r="P281" s="246">
        <f>O281*H281</f>
        <v>0</v>
      </c>
      <c r="Q281" s="246">
        <v>0.066379999999999995</v>
      </c>
      <c r="R281" s="246">
        <f>Q281*H281</f>
        <v>0.9970275999999999</v>
      </c>
      <c r="S281" s="246">
        <v>0</v>
      </c>
      <c r="T281" s="247">
        <f>S281*H281</f>
        <v>0</v>
      </c>
      <c r="AR281" s="25" t="s">
        <v>216</v>
      </c>
      <c r="AT281" s="25" t="s">
        <v>211</v>
      </c>
      <c r="AU281" s="25" t="s">
        <v>81</v>
      </c>
      <c r="AY281" s="25" t="s">
        <v>209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79</v>
      </c>
      <c r="BK281" s="248">
        <f>ROUND(I281*H281,2)</f>
        <v>0</v>
      </c>
      <c r="BL281" s="25" t="s">
        <v>216</v>
      </c>
      <c r="BM281" s="25" t="s">
        <v>458</v>
      </c>
    </row>
    <row r="282" s="12" customFormat="1">
      <c r="B282" s="249"/>
      <c r="C282" s="250"/>
      <c r="D282" s="251" t="s">
        <v>217</v>
      </c>
      <c r="E282" s="252" t="s">
        <v>21</v>
      </c>
      <c r="F282" s="253" t="s">
        <v>459</v>
      </c>
      <c r="G282" s="250"/>
      <c r="H282" s="254">
        <v>15.02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AT282" s="260" t="s">
        <v>217</v>
      </c>
      <c r="AU282" s="260" t="s">
        <v>81</v>
      </c>
      <c r="AV282" s="12" t="s">
        <v>81</v>
      </c>
      <c r="AW282" s="12" t="s">
        <v>35</v>
      </c>
      <c r="AX282" s="12" t="s">
        <v>79</v>
      </c>
      <c r="AY282" s="260" t="s">
        <v>209</v>
      </c>
    </row>
    <row r="283" s="14" customFormat="1">
      <c r="B283" s="271"/>
      <c r="C283" s="272"/>
      <c r="D283" s="251" t="s">
        <v>217</v>
      </c>
      <c r="E283" s="273" t="s">
        <v>21</v>
      </c>
      <c r="F283" s="274" t="s">
        <v>220</v>
      </c>
      <c r="G283" s="272"/>
      <c r="H283" s="275">
        <v>15.02</v>
      </c>
      <c r="I283" s="276"/>
      <c r="J283" s="272"/>
      <c r="K283" s="272"/>
      <c r="L283" s="277"/>
      <c r="M283" s="278"/>
      <c r="N283" s="279"/>
      <c r="O283" s="279"/>
      <c r="P283" s="279"/>
      <c r="Q283" s="279"/>
      <c r="R283" s="279"/>
      <c r="S283" s="279"/>
      <c r="T283" s="280"/>
      <c r="AT283" s="281" t="s">
        <v>217</v>
      </c>
      <c r="AU283" s="281" t="s">
        <v>81</v>
      </c>
      <c r="AV283" s="14" t="s">
        <v>216</v>
      </c>
      <c r="AW283" s="14" t="s">
        <v>35</v>
      </c>
      <c r="AX283" s="14" t="s">
        <v>72</v>
      </c>
      <c r="AY283" s="281" t="s">
        <v>209</v>
      </c>
    </row>
    <row r="284" s="1" customFormat="1" ht="25.5" customHeight="1">
      <c r="B284" s="47"/>
      <c r="C284" s="237" t="s">
        <v>460</v>
      </c>
      <c r="D284" s="237" t="s">
        <v>211</v>
      </c>
      <c r="E284" s="238" t="s">
        <v>461</v>
      </c>
      <c r="F284" s="239" t="s">
        <v>462</v>
      </c>
      <c r="G284" s="240" t="s">
        <v>268</v>
      </c>
      <c r="H284" s="241">
        <v>5.1680000000000001</v>
      </c>
      <c r="I284" s="242"/>
      <c r="J284" s="243">
        <f>ROUND(I284*H284,2)</f>
        <v>0</v>
      </c>
      <c r="K284" s="239" t="s">
        <v>215</v>
      </c>
      <c r="L284" s="73"/>
      <c r="M284" s="244" t="s">
        <v>21</v>
      </c>
      <c r="N284" s="245" t="s">
        <v>43</v>
      </c>
      <c r="O284" s="48"/>
      <c r="P284" s="246">
        <f>O284*H284</f>
        <v>0</v>
      </c>
      <c r="Q284" s="246">
        <v>0.12315</v>
      </c>
      <c r="R284" s="246">
        <f>Q284*H284</f>
        <v>0.63643919999999998</v>
      </c>
      <c r="S284" s="246">
        <v>0</v>
      </c>
      <c r="T284" s="247">
        <f>S284*H284</f>
        <v>0</v>
      </c>
      <c r="AR284" s="25" t="s">
        <v>216</v>
      </c>
      <c r="AT284" s="25" t="s">
        <v>211</v>
      </c>
      <c r="AU284" s="25" t="s">
        <v>81</v>
      </c>
      <c r="AY284" s="25" t="s">
        <v>209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25" t="s">
        <v>79</v>
      </c>
      <c r="BK284" s="248">
        <f>ROUND(I284*H284,2)</f>
        <v>0</v>
      </c>
      <c r="BL284" s="25" t="s">
        <v>216</v>
      </c>
      <c r="BM284" s="25" t="s">
        <v>463</v>
      </c>
    </row>
    <row r="285" s="12" customFormat="1">
      <c r="B285" s="249"/>
      <c r="C285" s="250"/>
      <c r="D285" s="251" t="s">
        <v>217</v>
      </c>
      <c r="E285" s="252" t="s">
        <v>21</v>
      </c>
      <c r="F285" s="253" t="s">
        <v>464</v>
      </c>
      <c r="G285" s="250"/>
      <c r="H285" s="254">
        <v>5.1680000000000001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217</v>
      </c>
      <c r="AU285" s="260" t="s">
        <v>81</v>
      </c>
      <c r="AV285" s="12" t="s">
        <v>81</v>
      </c>
      <c r="AW285" s="12" t="s">
        <v>35</v>
      </c>
      <c r="AX285" s="12" t="s">
        <v>79</v>
      </c>
      <c r="AY285" s="260" t="s">
        <v>209</v>
      </c>
    </row>
    <row r="286" s="13" customFormat="1">
      <c r="B286" s="261"/>
      <c r="C286" s="262"/>
      <c r="D286" s="251" t="s">
        <v>217</v>
      </c>
      <c r="E286" s="263" t="s">
        <v>21</v>
      </c>
      <c r="F286" s="264" t="s">
        <v>360</v>
      </c>
      <c r="G286" s="262"/>
      <c r="H286" s="263" t="s">
        <v>21</v>
      </c>
      <c r="I286" s="265"/>
      <c r="J286" s="262"/>
      <c r="K286" s="262"/>
      <c r="L286" s="266"/>
      <c r="M286" s="267"/>
      <c r="N286" s="268"/>
      <c r="O286" s="268"/>
      <c r="P286" s="268"/>
      <c r="Q286" s="268"/>
      <c r="R286" s="268"/>
      <c r="S286" s="268"/>
      <c r="T286" s="269"/>
      <c r="AT286" s="270" t="s">
        <v>217</v>
      </c>
      <c r="AU286" s="270" t="s">
        <v>81</v>
      </c>
      <c r="AV286" s="13" t="s">
        <v>79</v>
      </c>
      <c r="AW286" s="13" t="s">
        <v>35</v>
      </c>
      <c r="AX286" s="13" t="s">
        <v>72</v>
      </c>
      <c r="AY286" s="270" t="s">
        <v>209</v>
      </c>
    </row>
    <row r="287" s="14" customFormat="1">
      <c r="B287" s="271"/>
      <c r="C287" s="272"/>
      <c r="D287" s="251" t="s">
        <v>217</v>
      </c>
      <c r="E287" s="273" t="s">
        <v>21</v>
      </c>
      <c r="F287" s="274" t="s">
        <v>220</v>
      </c>
      <c r="G287" s="272"/>
      <c r="H287" s="275">
        <v>5.1680000000000001</v>
      </c>
      <c r="I287" s="276"/>
      <c r="J287" s="272"/>
      <c r="K287" s="272"/>
      <c r="L287" s="277"/>
      <c r="M287" s="278"/>
      <c r="N287" s="279"/>
      <c r="O287" s="279"/>
      <c r="P287" s="279"/>
      <c r="Q287" s="279"/>
      <c r="R287" s="279"/>
      <c r="S287" s="279"/>
      <c r="T287" s="280"/>
      <c r="AT287" s="281" t="s">
        <v>217</v>
      </c>
      <c r="AU287" s="281" t="s">
        <v>81</v>
      </c>
      <c r="AV287" s="14" t="s">
        <v>216</v>
      </c>
      <c r="AW287" s="14" t="s">
        <v>35</v>
      </c>
      <c r="AX287" s="14" t="s">
        <v>72</v>
      </c>
      <c r="AY287" s="281" t="s">
        <v>209</v>
      </c>
    </row>
    <row r="288" s="1" customFormat="1" ht="16.5" customHeight="1">
      <c r="B288" s="47"/>
      <c r="C288" s="237" t="s">
        <v>465</v>
      </c>
      <c r="D288" s="237" t="s">
        <v>211</v>
      </c>
      <c r="E288" s="238" t="s">
        <v>466</v>
      </c>
      <c r="F288" s="239" t="s">
        <v>467</v>
      </c>
      <c r="G288" s="240" t="s">
        <v>268</v>
      </c>
      <c r="H288" s="241">
        <v>22</v>
      </c>
      <c r="I288" s="242"/>
      <c r="J288" s="243">
        <f>ROUND(I288*H288,2)</f>
        <v>0</v>
      </c>
      <c r="K288" s="239" t="s">
        <v>215</v>
      </c>
      <c r="L288" s="73"/>
      <c r="M288" s="244" t="s">
        <v>21</v>
      </c>
      <c r="N288" s="245" t="s">
        <v>43</v>
      </c>
      <c r="O288" s="48"/>
      <c r="P288" s="246">
        <f>O288*H288</f>
        <v>0</v>
      </c>
      <c r="Q288" s="246">
        <v>0.17818000000000001</v>
      </c>
      <c r="R288" s="246">
        <f>Q288*H288</f>
        <v>3.9199600000000001</v>
      </c>
      <c r="S288" s="246">
        <v>0</v>
      </c>
      <c r="T288" s="247">
        <f>S288*H288</f>
        <v>0</v>
      </c>
      <c r="AR288" s="25" t="s">
        <v>216</v>
      </c>
      <c r="AT288" s="25" t="s">
        <v>211</v>
      </c>
      <c r="AU288" s="25" t="s">
        <v>81</v>
      </c>
      <c r="AY288" s="25" t="s">
        <v>209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25" t="s">
        <v>79</v>
      </c>
      <c r="BK288" s="248">
        <f>ROUND(I288*H288,2)</f>
        <v>0</v>
      </c>
      <c r="BL288" s="25" t="s">
        <v>216</v>
      </c>
      <c r="BM288" s="25" t="s">
        <v>468</v>
      </c>
    </row>
    <row r="289" s="12" customFormat="1">
      <c r="B289" s="249"/>
      <c r="C289" s="250"/>
      <c r="D289" s="251" t="s">
        <v>217</v>
      </c>
      <c r="E289" s="252" t="s">
        <v>21</v>
      </c>
      <c r="F289" s="253" t="s">
        <v>469</v>
      </c>
      <c r="G289" s="250"/>
      <c r="H289" s="254">
        <v>22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AT289" s="260" t="s">
        <v>217</v>
      </c>
      <c r="AU289" s="260" t="s">
        <v>81</v>
      </c>
      <c r="AV289" s="12" t="s">
        <v>81</v>
      </c>
      <c r="AW289" s="12" t="s">
        <v>35</v>
      </c>
      <c r="AX289" s="12" t="s">
        <v>72</v>
      </c>
      <c r="AY289" s="260" t="s">
        <v>209</v>
      </c>
    </row>
    <row r="290" s="14" customFormat="1">
      <c r="B290" s="271"/>
      <c r="C290" s="272"/>
      <c r="D290" s="251" t="s">
        <v>217</v>
      </c>
      <c r="E290" s="273" t="s">
        <v>21</v>
      </c>
      <c r="F290" s="274" t="s">
        <v>220</v>
      </c>
      <c r="G290" s="272"/>
      <c r="H290" s="275">
        <v>22</v>
      </c>
      <c r="I290" s="276"/>
      <c r="J290" s="272"/>
      <c r="K290" s="272"/>
      <c r="L290" s="277"/>
      <c r="M290" s="278"/>
      <c r="N290" s="279"/>
      <c r="O290" s="279"/>
      <c r="P290" s="279"/>
      <c r="Q290" s="279"/>
      <c r="R290" s="279"/>
      <c r="S290" s="279"/>
      <c r="T290" s="280"/>
      <c r="AT290" s="281" t="s">
        <v>217</v>
      </c>
      <c r="AU290" s="281" t="s">
        <v>81</v>
      </c>
      <c r="AV290" s="14" t="s">
        <v>216</v>
      </c>
      <c r="AW290" s="14" t="s">
        <v>35</v>
      </c>
      <c r="AX290" s="14" t="s">
        <v>79</v>
      </c>
      <c r="AY290" s="281" t="s">
        <v>209</v>
      </c>
    </row>
    <row r="291" s="1" customFormat="1" ht="16.5" customHeight="1">
      <c r="B291" s="47"/>
      <c r="C291" s="282" t="s">
        <v>470</v>
      </c>
      <c r="D291" s="282" t="s">
        <v>312</v>
      </c>
      <c r="E291" s="283" t="s">
        <v>471</v>
      </c>
      <c r="F291" s="284" t="s">
        <v>472</v>
      </c>
      <c r="G291" s="285" t="s">
        <v>299</v>
      </c>
      <c r="H291" s="286">
        <v>0.312</v>
      </c>
      <c r="I291" s="287"/>
      <c r="J291" s="288">
        <f>ROUND(I291*H291,2)</f>
        <v>0</v>
      </c>
      <c r="K291" s="284" t="s">
        <v>215</v>
      </c>
      <c r="L291" s="289"/>
      <c r="M291" s="290" t="s">
        <v>21</v>
      </c>
      <c r="N291" s="291" t="s">
        <v>43</v>
      </c>
      <c r="O291" s="48"/>
      <c r="P291" s="246">
        <f>O291*H291</f>
        <v>0</v>
      </c>
      <c r="Q291" s="246">
        <v>1</v>
      </c>
      <c r="R291" s="246">
        <f>Q291*H291</f>
        <v>0.312</v>
      </c>
      <c r="S291" s="246">
        <v>0</v>
      </c>
      <c r="T291" s="247">
        <f>S291*H291</f>
        <v>0</v>
      </c>
      <c r="AR291" s="25" t="s">
        <v>232</v>
      </c>
      <c r="AT291" s="25" t="s">
        <v>312</v>
      </c>
      <c r="AU291" s="25" t="s">
        <v>81</v>
      </c>
      <c r="AY291" s="25" t="s">
        <v>209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25" t="s">
        <v>79</v>
      </c>
      <c r="BK291" s="248">
        <f>ROUND(I291*H291,2)</f>
        <v>0</v>
      </c>
      <c r="BL291" s="25" t="s">
        <v>216</v>
      </c>
      <c r="BM291" s="25" t="s">
        <v>473</v>
      </c>
    </row>
    <row r="292" s="1" customFormat="1">
      <c r="B292" s="47"/>
      <c r="C292" s="75"/>
      <c r="D292" s="251" t="s">
        <v>474</v>
      </c>
      <c r="E292" s="75"/>
      <c r="F292" s="292" t="s">
        <v>475</v>
      </c>
      <c r="G292" s="75"/>
      <c r="H292" s="75"/>
      <c r="I292" s="205"/>
      <c r="J292" s="75"/>
      <c r="K292" s="75"/>
      <c r="L292" s="73"/>
      <c r="M292" s="293"/>
      <c r="N292" s="48"/>
      <c r="O292" s="48"/>
      <c r="P292" s="48"/>
      <c r="Q292" s="48"/>
      <c r="R292" s="48"/>
      <c r="S292" s="48"/>
      <c r="T292" s="96"/>
      <c r="AT292" s="25" t="s">
        <v>474</v>
      </c>
      <c r="AU292" s="25" t="s">
        <v>81</v>
      </c>
    </row>
    <row r="293" s="12" customFormat="1">
      <c r="B293" s="249"/>
      <c r="C293" s="250"/>
      <c r="D293" s="251" t="s">
        <v>217</v>
      </c>
      <c r="E293" s="252" t="s">
        <v>21</v>
      </c>
      <c r="F293" s="253" t="s">
        <v>365</v>
      </c>
      <c r="G293" s="250"/>
      <c r="H293" s="254">
        <v>0.27100000000000002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AT293" s="260" t="s">
        <v>217</v>
      </c>
      <c r="AU293" s="260" t="s">
        <v>81</v>
      </c>
      <c r="AV293" s="12" t="s">
        <v>81</v>
      </c>
      <c r="AW293" s="12" t="s">
        <v>35</v>
      </c>
      <c r="AX293" s="12" t="s">
        <v>72</v>
      </c>
      <c r="AY293" s="260" t="s">
        <v>209</v>
      </c>
    </row>
    <row r="294" s="13" customFormat="1">
      <c r="B294" s="261"/>
      <c r="C294" s="262"/>
      <c r="D294" s="251" t="s">
        <v>217</v>
      </c>
      <c r="E294" s="263" t="s">
        <v>21</v>
      </c>
      <c r="F294" s="264" t="s">
        <v>360</v>
      </c>
      <c r="G294" s="262"/>
      <c r="H294" s="263" t="s">
        <v>21</v>
      </c>
      <c r="I294" s="265"/>
      <c r="J294" s="262"/>
      <c r="K294" s="262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217</v>
      </c>
      <c r="AU294" s="270" t="s">
        <v>81</v>
      </c>
      <c r="AV294" s="13" t="s">
        <v>79</v>
      </c>
      <c r="AW294" s="13" t="s">
        <v>35</v>
      </c>
      <c r="AX294" s="13" t="s">
        <v>72</v>
      </c>
      <c r="AY294" s="270" t="s">
        <v>209</v>
      </c>
    </row>
    <row r="295" s="14" customFormat="1">
      <c r="B295" s="271"/>
      <c r="C295" s="272"/>
      <c r="D295" s="251" t="s">
        <v>217</v>
      </c>
      <c r="E295" s="273" t="s">
        <v>21</v>
      </c>
      <c r="F295" s="274" t="s">
        <v>220</v>
      </c>
      <c r="G295" s="272"/>
      <c r="H295" s="275">
        <v>0.27100000000000002</v>
      </c>
      <c r="I295" s="276"/>
      <c r="J295" s="272"/>
      <c r="K295" s="272"/>
      <c r="L295" s="277"/>
      <c r="M295" s="278"/>
      <c r="N295" s="279"/>
      <c r="O295" s="279"/>
      <c r="P295" s="279"/>
      <c r="Q295" s="279"/>
      <c r="R295" s="279"/>
      <c r="S295" s="279"/>
      <c r="T295" s="280"/>
      <c r="AT295" s="281" t="s">
        <v>217</v>
      </c>
      <c r="AU295" s="281" t="s">
        <v>81</v>
      </c>
      <c r="AV295" s="14" t="s">
        <v>216</v>
      </c>
      <c r="AW295" s="14" t="s">
        <v>35</v>
      </c>
      <c r="AX295" s="14" t="s">
        <v>79</v>
      </c>
      <c r="AY295" s="281" t="s">
        <v>209</v>
      </c>
    </row>
    <row r="296" s="12" customFormat="1">
      <c r="B296" s="249"/>
      <c r="C296" s="250"/>
      <c r="D296" s="251" t="s">
        <v>217</v>
      </c>
      <c r="E296" s="250"/>
      <c r="F296" s="253" t="s">
        <v>476</v>
      </c>
      <c r="G296" s="250"/>
      <c r="H296" s="254">
        <v>0.312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217</v>
      </c>
      <c r="AU296" s="260" t="s">
        <v>81</v>
      </c>
      <c r="AV296" s="12" t="s">
        <v>81</v>
      </c>
      <c r="AW296" s="12" t="s">
        <v>6</v>
      </c>
      <c r="AX296" s="12" t="s">
        <v>79</v>
      </c>
      <c r="AY296" s="260" t="s">
        <v>209</v>
      </c>
    </row>
    <row r="297" s="1" customFormat="1" ht="16.5" customHeight="1">
      <c r="B297" s="47"/>
      <c r="C297" s="282" t="s">
        <v>477</v>
      </c>
      <c r="D297" s="282" t="s">
        <v>312</v>
      </c>
      <c r="E297" s="283" t="s">
        <v>478</v>
      </c>
      <c r="F297" s="284" t="s">
        <v>479</v>
      </c>
      <c r="G297" s="285" t="s">
        <v>299</v>
      </c>
      <c r="H297" s="286">
        <v>2.8319999999999999</v>
      </c>
      <c r="I297" s="287"/>
      <c r="J297" s="288">
        <f>ROUND(I297*H297,2)</f>
        <v>0</v>
      </c>
      <c r="K297" s="284" t="s">
        <v>215</v>
      </c>
      <c r="L297" s="289"/>
      <c r="M297" s="290" t="s">
        <v>21</v>
      </c>
      <c r="N297" s="291" t="s">
        <v>43</v>
      </c>
      <c r="O297" s="48"/>
      <c r="P297" s="246">
        <f>O297*H297</f>
        <v>0</v>
      </c>
      <c r="Q297" s="246">
        <v>1</v>
      </c>
      <c r="R297" s="246">
        <f>Q297*H297</f>
        <v>2.8319999999999999</v>
      </c>
      <c r="S297" s="246">
        <v>0</v>
      </c>
      <c r="T297" s="247">
        <f>S297*H297</f>
        <v>0</v>
      </c>
      <c r="AR297" s="25" t="s">
        <v>232</v>
      </c>
      <c r="AT297" s="25" t="s">
        <v>312</v>
      </c>
      <c r="AU297" s="25" t="s">
        <v>81</v>
      </c>
      <c r="AY297" s="25" t="s">
        <v>209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5" t="s">
        <v>79</v>
      </c>
      <c r="BK297" s="248">
        <f>ROUND(I297*H297,2)</f>
        <v>0</v>
      </c>
      <c r="BL297" s="25" t="s">
        <v>216</v>
      </c>
      <c r="BM297" s="25" t="s">
        <v>480</v>
      </c>
    </row>
    <row r="298" s="1" customFormat="1">
      <c r="B298" s="47"/>
      <c r="C298" s="75"/>
      <c r="D298" s="251" t="s">
        <v>474</v>
      </c>
      <c r="E298" s="75"/>
      <c r="F298" s="292" t="s">
        <v>481</v>
      </c>
      <c r="G298" s="75"/>
      <c r="H298" s="75"/>
      <c r="I298" s="205"/>
      <c r="J298" s="75"/>
      <c r="K298" s="75"/>
      <c r="L298" s="73"/>
      <c r="M298" s="293"/>
      <c r="N298" s="48"/>
      <c r="O298" s="48"/>
      <c r="P298" s="48"/>
      <c r="Q298" s="48"/>
      <c r="R298" s="48"/>
      <c r="S298" s="48"/>
      <c r="T298" s="96"/>
      <c r="AT298" s="25" t="s">
        <v>474</v>
      </c>
      <c r="AU298" s="25" t="s">
        <v>81</v>
      </c>
    </row>
    <row r="299" s="12" customFormat="1">
      <c r="B299" s="249"/>
      <c r="C299" s="250"/>
      <c r="D299" s="251" t="s">
        <v>217</v>
      </c>
      <c r="E299" s="252" t="s">
        <v>21</v>
      </c>
      <c r="F299" s="253" t="s">
        <v>370</v>
      </c>
      <c r="G299" s="250"/>
      <c r="H299" s="254">
        <v>2.4630000000000001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AT299" s="260" t="s">
        <v>217</v>
      </c>
      <c r="AU299" s="260" t="s">
        <v>81</v>
      </c>
      <c r="AV299" s="12" t="s">
        <v>81</v>
      </c>
      <c r="AW299" s="12" t="s">
        <v>35</v>
      </c>
      <c r="AX299" s="12" t="s">
        <v>72</v>
      </c>
      <c r="AY299" s="260" t="s">
        <v>209</v>
      </c>
    </row>
    <row r="300" s="13" customFormat="1">
      <c r="B300" s="261"/>
      <c r="C300" s="262"/>
      <c r="D300" s="251" t="s">
        <v>217</v>
      </c>
      <c r="E300" s="263" t="s">
        <v>21</v>
      </c>
      <c r="F300" s="264" t="s">
        <v>360</v>
      </c>
      <c r="G300" s="262"/>
      <c r="H300" s="263" t="s">
        <v>21</v>
      </c>
      <c r="I300" s="265"/>
      <c r="J300" s="262"/>
      <c r="K300" s="262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217</v>
      </c>
      <c r="AU300" s="270" t="s">
        <v>81</v>
      </c>
      <c r="AV300" s="13" t="s">
        <v>79</v>
      </c>
      <c r="AW300" s="13" t="s">
        <v>35</v>
      </c>
      <c r="AX300" s="13" t="s">
        <v>72</v>
      </c>
      <c r="AY300" s="270" t="s">
        <v>209</v>
      </c>
    </row>
    <row r="301" s="14" customFormat="1">
      <c r="B301" s="271"/>
      <c r="C301" s="272"/>
      <c r="D301" s="251" t="s">
        <v>217</v>
      </c>
      <c r="E301" s="273" t="s">
        <v>21</v>
      </c>
      <c r="F301" s="274" t="s">
        <v>220</v>
      </c>
      <c r="G301" s="272"/>
      <c r="H301" s="275">
        <v>2.4630000000000001</v>
      </c>
      <c r="I301" s="276"/>
      <c r="J301" s="272"/>
      <c r="K301" s="272"/>
      <c r="L301" s="277"/>
      <c r="M301" s="278"/>
      <c r="N301" s="279"/>
      <c r="O301" s="279"/>
      <c r="P301" s="279"/>
      <c r="Q301" s="279"/>
      <c r="R301" s="279"/>
      <c r="S301" s="279"/>
      <c r="T301" s="280"/>
      <c r="AT301" s="281" t="s">
        <v>217</v>
      </c>
      <c r="AU301" s="281" t="s">
        <v>81</v>
      </c>
      <c r="AV301" s="14" t="s">
        <v>216</v>
      </c>
      <c r="AW301" s="14" t="s">
        <v>35</v>
      </c>
      <c r="AX301" s="14" t="s">
        <v>79</v>
      </c>
      <c r="AY301" s="281" t="s">
        <v>209</v>
      </c>
    </row>
    <row r="302" s="12" customFormat="1">
      <c r="B302" s="249"/>
      <c r="C302" s="250"/>
      <c r="D302" s="251" t="s">
        <v>217</v>
      </c>
      <c r="E302" s="250"/>
      <c r="F302" s="253" t="s">
        <v>482</v>
      </c>
      <c r="G302" s="250"/>
      <c r="H302" s="254">
        <v>2.8319999999999999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AT302" s="260" t="s">
        <v>217</v>
      </c>
      <c r="AU302" s="260" t="s">
        <v>81</v>
      </c>
      <c r="AV302" s="12" t="s">
        <v>81</v>
      </c>
      <c r="AW302" s="12" t="s">
        <v>6</v>
      </c>
      <c r="AX302" s="12" t="s">
        <v>79</v>
      </c>
      <c r="AY302" s="260" t="s">
        <v>209</v>
      </c>
    </row>
    <row r="303" s="1" customFormat="1" ht="16.5" customHeight="1">
      <c r="B303" s="47"/>
      <c r="C303" s="282" t="s">
        <v>483</v>
      </c>
      <c r="D303" s="282" t="s">
        <v>312</v>
      </c>
      <c r="E303" s="283" t="s">
        <v>484</v>
      </c>
      <c r="F303" s="284" t="s">
        <v>485</v>
      </c>
      <c r="G303" s="285" t="s">
        <v>299</v>
      </c>
      <c r="H303" s="286">
        <v>0.88800000000000001</v>
      </c>
      <c r="I303" s="287"/>
      <c r="J303" s="288">
        <f>ROUND(I303*H303,2)</f>
        <v>0</v>
      </c>
      <c r="K303" s="284" t="s">
        <v>215</v>
      </c>
      <c r="L303" s="289"/>
      <c r="M303" s="290" t="s">
        <v>21</v>
      </c>
      <c r="N303" s="291" t="s">
        <v>43</v>
      </c>
      <c r="O303" s="48"/>
      <c r="P303" s="246">
        <f>O303*H303</f>
        <v>0</v>
      </c>
      <c r="Q303" s="246">
        <v>1</v>
      </c>
      <c r="R303" s="246">
        <f>Q303*H303</f>
        <v>0.88800000000000001</v>
      </c>
      <c r="S303" s="246">
        <v>0</v>
      </c>
      <c r="T303" s="247">
        <f>S303*H303</f>
        <v>0</v>
      </c>
      <c r="AR303" s="25" t="s">
        <v>232</v>
      </c>
      <c r="AT303" s="25" t="s">
        <v>312</v>
      </c>
      <c r="AU303" s="25" t="s">
        <v>81</v>
      </c>
      <c r="AY303" s="25" t="s">
        <v>209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79</v>
      </c>
      <c r="BK303" s="248">
        <f>ROUND(I303*H303,2)</f>
        <v>0</v>
      </c>
      <c r="BL303" s="25" t="s">
        <v>216</v>
      </c>
      <c r="BM303" s="25" t="s">
        <v>486</v>
      </c>
    </row>
    <row r="304" s="1" customFormat="1">
      <c r="B304" s="47"/>
      <c r="C304" s="75"/>
      <c r="D304" s="251" t="s">
        <v>474</v>
      </c>
      <c r="E304" s="75"/>
      <c r="F304" s="292" t="s">
        <v>487</v>
      </c>
      <c r="G304" s="75"/>
      <c r="H304" s="75"/>
      <c r="I304" s="205"/>
      <c r="J304" s="75"/>
      <c r="K304" s="75"/>
      <c r="L304" s="73"/>
      <c r="M304" s="293"/>
      <c r="N304" s="48"/>
      <c r="O304" s="48"/>
      <c r="P304" s="48"/>
      <c r="Q304" s="48"/>
      <c r="R304" s="48"/>
      <c r="S304" s="48"/>
      <c r="T304" s="96"/>
      <c r="AT304" s="25" t="s">
        <v>474</v>
      </c>
      <c r="AU304" s="25" t="s">
        <v>81</v>
      </c>
    </row>
    <row r="305" s="12" customFormat="1">
      <c r="B305" s="249"/>
      <c r="C305" s="250"/>
      <c r="D305" s="251" t="s">
        <v>217</v>
      </c>
      <c r="E305" s="252" t="s">
        <v>21</v>
      </c>
      <c r="F305" s="253" t="s">
        <v>375</v>
      </c>
      <c r="G305" s="250"/>
      <c r="H305" s="254">
        <v>0.77200000000000002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AT305" s="260" t="s">
        <v>217</v>
      </c>
      <c r="AU305" s="260" t="s">
        <v>81</v>
      </c>
      <c r="AV305" s="12" t="s">
        <v>81</v>
      </c>
      <c r="AW305" s="12" t="s">
        <v>35</v>
      </c>
      <c r="AX305" s="12" t="s">
        <v>72</v>
      </c>
      <c r="AY305" s="260" t="s">
        <v>209</v>
      </c>
    </row>
    <row r="306" s="13" customFormat="1">
      <c r="B306" s="261"/>
      <c r="C306" s="262"/>
      <c r="D306" s="251" t="s">
        <v>217</v>
      </c>
      <c r="E306" s="263" t="s">
        <v>21</v>
      </c>
      <c r="F306" s="264" t="s">
        <v>360</v>
      </c>
      <c r="G306" s="262"/>
      <c r="H306" s="263" t="s">
        <v>21</v>
      </c>
      <c r="I306" s="265"/>
      <c r="J306" s="262"/>
      <c r="K306" s="262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217</v>
      </c>
      <c r="AU306" s="270" t="s">
        <v>81</v>
      </c>
      <c r="AV306" s="13" t="s">
        <v>79</v>
      </c>
      <c r="AW306" s="13" t="s">
        <v>35</v>
      </c>
      <c r="AX306" s="13" t="s">
        <v>72</v>
      </c>
      <c r="AY306" s="270" t="s">
        <v>209</v>
      </c>
    </row>
    <row r="307" s="14" customFormat="1">
      <c r="B307" s="271"/>
      <c r="C307" s="272"/>
      <c r="D307" s="251" t="s">
        <v>217</v>
      </c>
      <c r="E307" s="273" t="s">
        <v>21</v>
      </c>
      <c r="F307" s="274" t="s">
        <v>220</v>
      </c>
      <c r="G307" s="272"/>
      <c r="H307" s="275">
        <v>0.77200000000000002</v>
      </c>
      <c r="I307" s="276"/>
      <c r="J307" s="272"/>
      <c r="K307" s="272"/>
      <c r="L307" s="277"/>
      <c r="M307" s="278"/>
      <c r="N307" s="279"/>
      <c r="O307" s="279"/>
      <c r="P307" s="279"/>
      <c r="Q307" s="279"/>
      <c r="R307" s="279"/>
      <c r="S307" s="279"/>
      <c r="T307" s="280"/>
      <c r="AT307" s="281" t="s">
        <v>217</v>
      </c>
      <c r="AU307" s="281" t="s">
        <v>81</v>
      </c>
      <c r="AV307" s="14" t="s">
        <v>216</v>
      </c>
      <c r="AW307" s="14" t="s">
        <v>35</v>
      </c>
      <c r="AX307" s="14" t="s">
        <v>79</v>
      </c>
      <c r="AY307" s="281" t="s">
        <v>209</v>
      </c>
    </row>
    <row r="308" s="12" customFormat="1">
      <c r="B308" s="249"/>
      <c r="C308" s="250"/>
      <c r="D308" s="251" t="s">
        <v>217</v>
      </c>
      <c r="E308" s="250"/>
      <c r="F308" s="253" t="s">
        <v>488</v>
      </c>
      <c r="G308" s="250"/>
      <c r="H308" s="254">
        <v>0.88800000000000001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AT308" s="260" t="s">
        <v>217</v>
      </c>
      <c r="AU308" s="260" t="s">
        <v>81</v>
      </c>
      <c r="AV308" s="12" t="s">
        <v>81</v>
      </c>
      <c r="AW308" s="12" t="s">
        <v>6</v>
      </c>
      <c r="AX308" s="12" t="s">
        <v>79</v>
      </c>
      <c r="AY308" s="260" t="s">
        <v>209</v>
      </c>
    </row>
    <row r="309" s="11" customFormat="1" ht="29.88" customHeight="1">
      <c r="B309" s="221"/>
      <c r="C309" s="222"/>
      <c r="D309" s="223" t="s">
        <v>71</v>
      </c>
      <c r="E309" s="235" t="s">
        <v>216</v>
      </c>
      <c r="F309" s="235" t="s">
        <v>489</v>
      </c>
      <c r="G309" s="222"/>
      <c r="H309" s="222"/>
      <c r="I309" s="225"/>
      <c r="J309" s="236">
        <f>BK309</f>
        <v>0</v>
      </c>
      <c r="K309" s="222"/>
      <c r="L309" s="227"/>
      <c r="M309" s="228"/>
      <c r="N309" s="229"/>
      <c r="O309" s="229"/>
      <c r="P309" s="230">
        <f>SUM(P310:P359)</f>
        <v>0</v>
      </c>
      <c r="Q309" s="229"/>
      <c r="R309" s="230">
        <f>SUM(R310:R359)</f>
        <v>17.763560589999997</v>
      </c>
      <c r="S309" s="229"/>
      <c r="T309" s="231">
        <f>SUM(T310:T359)</f>
        <v>0</v>
      </c>
      <c r="AR309" s="232" t="s">
        <v>79</v>
      </c>
      <c r="AT309" s="233" t="s">
        <v>71</v>
      </c>
      <c r="AU309" s="233" t="s">
        <v>79</v>
      </c>
      <c r="AY309" s="232" t="s">
        <v>209</v>
      </c>
      <c r="BK309" s="234">
        <f>SUM(BK310:BK359)</f>
        <v>0</v>
      </c>
    </row>
    <row r="310" s="1" customFormat="1" ht="16.5" customHeight="1">
      <c r="B310" s="47"/>
      <c r="C310" s="237" t="s">
        <v>490</v>
      </c>
      <c r="D310" s="237" t="s">
        <v>211</v>
      </c>
      <c r="E310" s="238" t="s">
        <v>491</v>
      </c>
      <c r="F310" s="239" t="s">
        <v>492</v>
      </c>
      <c r="G310" s="240" t="s">
        <v>227</v>
      </c>
      <c r="H310" s="241">
        <v>0.33800000000000002</v>
      </c>
      <c r="I310" s="242"/>
      <c r="J310" s="243">
        <f>ROUND(I310*H310,2)</f>
        <v>0</v>
      </c>
      <c r="K310" s="239" t="s">
        <v>215</v>
      </c>
      <c r="L310" s="73"/>
      <c r="M310" s="244" t="s">
        <v>21</v>
      </c>
      <c r="N310" s="245" t="s">
        <v>43</v>
      </c>
      <c r="O310" s="48"/>
      <c r="P310" s="246">
        <f>O310*H310</f>
        <v>0</v>
      </c>
      <c r="Q310" s="246">
        <v>2.3427600000000002</v>
      </c>
      <c r="R310" s="246">
        <f>Q310*H310</f>
        <v>0.79185288000000009</v>
      </c>
      <c r="S310" s="246">
        <v>0</v>
      </c>
      <c r="T310" s="247">
        <f>S310*H310</f>
        <v>0</v>
      </c>
      <c r="AR310" s="25" t="s">
        <v>216</v>
      </c>
      <c r="AT310" s="25" t="s">
        <v>211</v>
      </c>
      <c r="AU310" s="25" t="s">
        <v>81</v>
      </c>
      <c r="AY310" s="25" t="s">
        <v>209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5" t="s">
        <v>79</v>
      </c>
      <c r="BK310" s="248">
        <f>ROUND(I310*H310,2)</f>
        <v>0</v>
      </c>
      <c r="BL310" s="25" t="s">
        <v>216</v>
      </c>
      <c r="BM310" s="25" t="s">
        <v>493</v>
      </c>
    </row>
    <row r="311" s="12" customFormat="1">
      <c r="B311" s="249"/>
      <c r="C311" s="250"/>
      <c r="D311" s="251" t="s">
        <v>217</v>
      </c>
      <c r="E311" s="252" t="s">
        <v>21</v>
      </c>
      <c r="F311" s="253" t="s">
        <v>494</v>
      </c>
      <c r="G311" s="250"/>
      <c r="H311" s="254">
        <v>0.33800000000000002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AT311" s="260" t="s">
        <v>217</v>
      </c>
      <c r="AU311" s="260" t="s">
        <v>81</v>
      </c>
      <c r="AV311" s="12" t="s">
        <v>81</v>
      </c>
      <c r="AW311" s="12" t="s">
        <v>35</v>
      </c>
      <c r="AX311" s="12" t="s">
        <v>72</v>
      </c>
      <c r="AY311" s="260" t="s">
        <v>209</v>
      </c>
    </row>
    <row r="312" s="13" customFormat="1">
      <c r="B312" s="261"/>
      <c r="C312" s="262"/>
      <c r="D312" s="251" t="s">
        <v>217</v>
      </c>
      <c r="E312" s="263" t="s">
        <v>21</v>
      </c>
      <c r="F312" s="264" t="s">
        <v>495</v>
      </c>
      <c r="G312" s="262"/>
      <c r="H312" s="263" t="s">
        <v>21</v>
      </c>
      <c r="I312" s="265"/>
      <c r="J312" s="262"/>
      <c r="K312" s="262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217</v>
      </c>
      <c r="AU312" s="270" t="s">
        <v>81</v>
      </c>
      <c r="AV312" s="13" t="s">
        <v>79</v>
      </c>
      <c r="AW312" s="13" t="s">
        <v>35</v>
      </c>
      <c r="AX312" s="13" t="s">
        <v>72</v>
      </c>
      <c r="AY312" s="270" t="s">
        <v>209</v>
      </c>
    </row>
    <row r="313" s="14" customFormat="1">
      <c r="B313" s="271"/>
      <c r="C313" s="272"/>
      <c r="D313" s="251" t="s">
        <v>217</v>
      </c>
      <c r="E313" s="273" t="s">
        <v>21</v>
      </c>
      <c r="F313" s="274" t="s">
        <v>220</v>
      </c>
      <c r="G313" s="272"/>
      <c r="H313" s="275">
        <v>0.33800000000000002</v>
      </c>
      <c r="I313" s="276"/>
      <c r="J313" s="272"/>
      <c r="K313" s="272"/>
      <c r="L313" s="277"/>
      <c r="M313" s="278"/>
      <c r="N313" s="279"/>
      <c r="O313" s="279"/>
      <c r="P313" s="279"/>
      <c r="Q313" s="279"/>
      <c r="R313" s="279"/>
      <c r="S313" s="279"/>
      <c r="T313" s="280"/>
      <c r="AT313" s="281" t="s">
        <v>217</v>
      </c>
      <c r="AU313" s="281" t="s">
        <v>81</v>
      </c>
      <c r="AV313" s="14" t="s">
        <v>216</v>
      </c>
      <c r="AW313" s="14" t="s">
        <v>35</v>
      </c>
      <c r="AX313" s="14" t="s">
        <v>79</v>
      </c>
      <c r="AY313" s="281" t="s">
        <v>209</v>
      </c>
    </row>
    <row r="314" s="1" customFormat="1" ht="16.5" customHeight="1">
      <c r="B314" s="47"/>
      <c r="C314" s="237" t="s">
        <v>496</v>
      </c>
      <c r="D314" s="237" t="s">
        <v>211</v>
      </c>
      <c r="E314" s="238" t="s">
        <v>497</v>
      </c>
      <c r="F314" s="239" t="s">
        <v>498</v>
      </c>
      <c r="G314" s="240" t="s">
        <v>343</v>
      </c>
      <c r="H314" s="241">
        <v>26</v>
      </c>
      <c r="I314" s="242"/>
      <c r="J314" s="243">
        <f>ROUND(I314*H314,2)</f>
        <v>0</v>
      </c>
      <c r="K314" s="239" t="s">
        <v>215</v>
      </c>
      <c r="L314" s="73"/>
      <c r="M314" s="244" t="s">
        <v>21</v>
      </c>
      <c r="N314" s="245" t="s">
        <v>43</v>
      </c>
      <c r="O314" s="48"/>
      <c r="P314" s="246">
        <f>O314*H314</f>
        <v>0</v>
      </c>
      <c r="Q314" s="246">
        <v>0.058999999999999997</v>
      </c>
      <c r="R314" s="246">
        <f>Q314*H314</f>
        <v>1.5339999999999998</v>
      </c>
      <c r="S314" s="246">
        <v>0</v>
      </c>
      <c r="T314" s="247">
        <f>S314*H314</f>
        <v>0</v>
      </c>
      <c r="AR314" s="25" t="s">
        <v>216</v>
      </c>
      <c r="AT314" s="25" t="s">
        <v>211</v>
      </c>
      <c r="AU314" s="25" t="s">
        <v>81</v>
      </c>
      <c r="AY314" s="25" t="s">
        <v>209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5" t="s">
        <v>79</v>
      </c>
      <c r="BK314" s="248">
        <f>ROUND(I314*H314,2)</f>
        <v>0</v>
      </c>
      <c r="BL314" s="25" t="s">
        <v>216</v>
      </c>
      <c r="BM314" s="25" t="s">
        <v>499</v>
      </c>
    </row>
    <row r="315" s="12" customFormat="1">
      <c r="B315" s="249"/>
      <c r="C315" s="250"/>
      <c r="D315" s="251" t="s">
        <v>217</v>
      </c>
      <c r="E315" s="252" t="s">
        <v>21</v>
      </c>
      <c r="F315" s="253" t="s">
        <v>500</v>
      </c>
      <c r="G315" s="250"/>
      <c r="H315" s="254">
        <v>26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AT315" s="260" t="s">
        <v>217</v>
      </c>
      <c r="AU315" s="260" t="s">
        <v>81</v>
      </c>
      <c r="AV315" s="12" t="s">
        <v>81</v>
      </c>
      <c r="AW315" s="12" t="s">
        <v>35</v>
      </c>
      <c r="AX315" s="12" t="s">
        <v>72</v>
      </c>
      <c r="AY315" s="260" t="s">
        <v>209</v>
      </c>
    </row>
    <row r="316" s="14" customFormat="1">
      <c r="B316" s="271"/>
      <c r="C316" s="272"/>
      <c r="D316" s="251" t="s">
        <v>217</v>
      </c>
      <c r="E316" s="273" t="s">
        <v>21</v>
      </c>
      <c r="F316" s="274" t="s">
        <v>220</v>
      </c>
      <c r="G316" s="272"/>
      <c r="H316" s="275">
        <v>26</v>
      </c>
      <c r="I316" s="276"/>
      <c r="J316" s="272"/>
      <c r="K316" s="272"/>
      <c r="L316" s="277"/>
      <c r="M316" s="278"/>
      <c r="N316" s="279"/>
      <c r="O316" s="279"/>
      <c r="P316" s="279"/>
      <c r="Q316" s="279"/>
      <c r="R316" s="279"/>
      <c r="S316" s="279"/>
      <c r="T316" s="280"/>
      <c r="AT316" s="281" t="s">
        <v>217</v>
      </c>
      <c r="AU316" s="281" t="s">
        <v>81</v>
      </c>
      <c r="AV316" s="14" t="s">
        <v>216</v>
      </c>
      <c r="AW316" s="14" t="s">
        <v>35</v>
      </c>
      <c r="AX316" s="14" t="s">
        <v>79</v>
      </c>
      <c r="AY316" s="281" t="s">
        <v>209</v>
      </c>
    </row>
    <row r="317" s="1" customFormat="1" ht="25.5" customHeight="1">
      <c r="B317" s="47"/>
      <c r="C317" s="237" t="s">
        <v>501</v>
      </c>
      <c r="D317" s="237" t="s">
        <v>211</v>
      </c>
      <c r="E317" s="238" t="s">
        <v>502</v>
      </c>
      <c r="F317" s="239" t="s">
        <v>503</v>
      </c>
      <c r="G317" s="240" t="s">
        <v>268</v>
      </c>
      <c r="H317" s="241">
        <v>27.300000000000001</v>
      </c>
      <c r="I317" s="242"/>
      <c r="J317" s="243">
        <f>ROUND(I317*H317,2)</f>
        <v>0</v>
      </c>
      <c r="K317" s="239" t="s">
        <v>215</v>
      </c>
      <c r="L317" s="73"/>
      <c r="M317" s="244" t="s">
        <v>21</v>
      </c>
      <c r="N317" s="245" t="s">
        <v>43</v>
      </c>
      <c r="O317" s="48"/>
      <c r="P317" s="246">
        <f>O317*H317</f>
        <v>0</v>
      </c>
      <c r="Q317" s="246">
        <v>0.34242</v>
      </c>
      <c r="R317" s="246">
        <f>Q317*H317</f>
        <v>9.3480660000000011</v>
      </c>
      <c r="S317" s="246">
        <v>0</v>
      </c>
      <c r="T317" s="247">
        <f>S317*H317</f>
        <v>0</v>
      </c>
      <c r="AR317" s="25" t="s">
        <v>216</v>
      </c>
      <c r="AT317" s="25" t="s">
        <v>211</v>
      </c>
      <c r="AU317" s="25" t="s">
        <v>81</v>
      </c>
      <c r="AY317" s="25" t="s">
        <v>209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25" t="s">
        <v>79</v>
      </c>
      <c r="BK317" s="248">
        <f>ROUND(I317*H317,2)</f>
        <v>0</v>
      </c>
      <c r="BL317" s="25" t="s">
        <v>216</v>
      </c>
      <c r="BM317" s="25" t="s">
        <v>504</v>
      </c>
    </row>
    <row r="318" s="12" customFormat="1">
      <c r="B318" s="249"/>
      <c r="C318" s="250"/>
      <c r="D318" s="251" t="s">
        <v>217</v>
      </c>
      <c r="E318" s="252" t="s">
        <v>21</v>
      </c>
      <c r="F318" s="253" t="s">
        <v>505</v>
      </c>
      <c r="G318" s="250"/>
      <c r="H318" s="254">
        <v>27.300000000000001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AT318" s="260" t="s">
        <v>217</v>
      </c>
      <c r="AU318" s="260" t="s">
        <v>81</v>
      </c>
      <c r="AV318" s="12" t="s">
        <v>81</v>
      </c>
      <c r="AW318" s="12" t="s">
        <v>35</v>
      </c>
      <c r="AX318" s="12" t="s">
        <v>72</v>
      </c>
      <c r="AY318" s="260" t="s">
        <v>209</v>
      </c>
    </row>
    <row r="319" s="13" customFormat="1">
      <c r="B319" s="261"/>
      <c r="C319" s="262"/>
      <c r="D319" s="251" t="s">
        <v>217</v>
      </c>
      <c r="E319" s="263" t="s">
        <v>21</v>
      </c>
      <c r="F319" s="264" t="s">
        <v>495</v>
      </c>
      <c r="G319" s="262"/>
      <c r="H319" s="263" t="s">
        <v>21</v>
      </c>
      <c r="I319" s="265"/>
      <c r="J319" s="262"/>
      <c r="K319" s="262"/>
      <c r="L319" s="266"/>
      <c r="M319" s="267"/>
      <c r="N319" s="268"/>
      <c r="O319" s="268"/>
      <c r="P319" s="268"/>
      <c r="Q319" s="268"/>
      <c r="R319" s="268"/>
      <c r="S319" s="268"/>
      <c r="T319" s="269"/>
      <c r="AT319" s="270" t="s">
        <v>217</v>
      </c>
      <c r="AU319" s="270" t="s">
        <v>81</v>
      </c>
      <c r="AV319" s="13" t="s">
        <v>79</v>
      </c>
      <c r="AW319" s="13" t="s">
        <v>35</v>
      </c>
      <c r="AX319" s="13" t="s">
        <v>72</v>
      </c>
      <c r="AY319" s="270" t="s">
        <v>209</v>
      </c>
    </row>
    <row r="320" s="14" customFormat="1">
      <c r="B320" s="271"/>
      <c r="C320" s="272"/>
      <c r="D320" s="251" t="s">
        <v>217</v>
      </c>
      <c r="E320" s="273" t="s">
        <v>21</v>
      </c>
      <c r="F320" s="274" t="s">
        <v>220</v>
      </c>
      <c r="G320" s="272"/>
      <c r="H320" s="275">
        <v>27.300000000000001</v>
      </c>
      <c r="I320" s="276"/>
      <c r="J320" s="272"/>
      <c r="K320" s="272"/>
      <c r="L320" s="277"/>
      <c r="M320" s="278"/>
      <c r="N320" s="279"/>
      <c r="O320" s="279"/>
      <c r="P320" s="279"/>
      <c r="Q320" s="279"/>
      <c r="R320" s="279"/>
      <c r="S320" s="279"/>
      <c r="T320" s="280"/>
      <c r="AT320" s="281" t="s">
        <v>217</v>
      </c>
      <c r="AU320" s="281" t="s">
        <v>81</v>
      </c>
      <c r="AV320" s="14" t="s">
        <v>216</v>
      </c>
      <c r="AW320" s="14" t="s">
        <v>35</v>
      </c>
      <c r="AX320" s="14" t="s">
        <v>79</v>
      </c>
      <c r="AY320" s="281" t="s">
        <v>209</v>
      </c>
    </row>
    <row r="321" s="1" customFormat="1" ht="16.5" customHeight="1">
      <c r="B321" s="47"/>
      <c r="C321" s="237" t="s">
        <v>506</v>
      </c>
      <c r="D321" s="237" t="s">
        <v>211</v>
      </c>
      <c r="E321" s="238" t="s">
        <v>507</v>
      </c>
      <c r="F321" s="239" t="s">
        <v>508</v>
      </c>
      <c r="G321" s="240" t="s">
        <v>268</v>
      </c>
      <c r="H321" s="241">
        <v>27.300000000000001</v>
      </c>
      <c r="I321" s="242"/>
      <c r="J321" s="243">
        <f>ROUND(I321*H321,2)</f>
        <v>0</v>
      </c>
      <c r="K321" s="239" t="s">
        <v>215</v>
      </c>
      <c r="L321" s="73"/>
      <c r="M321" s="244" t="s">
        <v>21</v>
      </c>
      <c r="N321" s="245" t="s">
        <v>43</v>
      </c>
      <c r="O321" s="48"/>
      <c r="P321" s="246">
        <f>O321*H321</f>
        <v>0</v>
      </c>
      <c r="Q321" s="246">
        <v>0.0052399999999999999</v>
      </c>
      <c r="R321" s="246">
        <f>Q321*H321</f>
        <v>0.14305200000000001</v>
      </c>
      <c r="S321" s="246">
        <v>0</v>
      </c>
      <c r="T321" s="247">
        <f>S321*H321</f>
        <v>0</v>
      </c>
      <c r="AR321" s="25" t="s">
        <v>216</v>
      </c>
      <c r="AT321" s="25" t="s">
        <v>211</v>
      </c>
      <c r="AU321" s="25" t="s">
        <v>81</v>
      </c>
      <c r="AY321" s="25" t="s">
        <v>209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25" t="s">
        <v>79</v>
      </c>
      <c r="BK321" s="248">
        <f>ROUND(I321*H321,2)</f>
        <v>0</v>
      </c>
      <c r="BL321" s="25" t="s">
        <v>216</v>
      </c>
      <c r="BM321" s="25" t="s">
        <v>509</v>
      </c>
    </row>
    <row r="322" s="12" customFormat="1">
      <c r="B322" s="249"/>
      <c r="C322" s="250"/>
      <c r="D322" s="251" t="s">
        <v>217</v>
      </c>
      <c r="E322" s="252" t="s">
        <v>21</v>
      </c>
      <c r="F322" s="253" t="s">
        <v>510</v>
      </c>
      <c r="G322" s="250"/>
      <c r="H322" s="254">
        <v>27.300000000000001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AT322" s="260" t="s">
        <v>217</v>
      </c>
      <c r="AU322" s="260" t="s">
        <v>81</v>
      </c>
      <c r="AV322" s="12" t="s">
        <v>81</v>
      </c>
      <c r="AW322" s="12" t="s">
        <v>35</v>
      </c>
      <c r="AX322" s="12" t="s">
        <v>72</v>
      </c>
      <c r="AY322" s="260" t="s">
        <v>209</v>
      </c>
    </row>
    <row r="323" s="14" customFormat="1">
      <c r="B323" s="271"/>
      <c r="C323" s="272"/>
      <c r="D323" s="251" t="s">
        <v>217</v>
      </c>
      <c r="E323" s="273" t="s">
        <v>21</v>
      </c>
      <c r="F323" s="274" t="s">
        <v>220</v>
      </c>
      <c r="G323" s="272"/>
      <c r="H323" s="275">
        <v>27.300000000000001</v>
      </c>
      <c r="I323" s="276"/>
      <c r="J323" s="272"/>
      <c r="K323" s="272"/>
      <c r="L323" s="277"/>
      <c r="M323" s="278"/>
      <c r="N323" s="279"/>
      <c r="O323" s="279"/>
      <c r="P323" s="279"/>
      <c r="Q323" s="279"/>
      <c r="R323" s="279"/>
      <c r="S323" s="279"/>
      <c r="T323" s="280"/>
      <c r="AT323" s="281" t="s">
        <v>217</v>
      </c>
      <c r="AU323" s="281" t="s">
        <v>81</v>
      </c>
      <c r="AV323" s="14" t="s">
        <v>216</v>
      </c>
      <c r="AW323" s="14" t="s">
        <v>35</v>
      </c>
      <c r="AX323" s="14" t="s">
        <v>79</v>
      </c>
      <c r="AY323" s="281" t="s">
        <v>209</v>
      </c>
    </row>
    <row r="324" s="1" customFormat="1" ht="16.5" customHeight="1">
      <c r="B324" s="47"/>
      <c r="C324" s="237" t="s">
        <v>344</v>
      </c>
      <c r="D324" s="237" t="s">
        <v>211</v>
      </c>
      <c r="E324" s="238" t="s">
        <v>511</v>
      </c>
      <c r="F324" s="239" t="s">
        <v>512</v>
      </c>
      <c r="G324" s="240" t="s">
        <v>268</v>
      </c>
      <c r="H324" s="241">
        <v>27.300000000000001</v>
      </c>
      <c r="I324" s="242"/>
      <c r="J324" s="243">
        <f>ROUND(I324*H324,2)</f>
        <v>0</v>
      </c>
      <c r="K324" s="239" t="s">
        <v>215</v>
      </c>
      <c r="L324" s="73"/>
      <c r="M324" s="244" t="s">
        <v>21</v>
      </c>
      <c r="N324" s="245" t="s">
        <v>43</v>
      </c>
      <c r="O324" s="48"/>
      <c r="P324" s="246">
        <f>O324*H324</f>
        <v>0</v>
      </c>
      <c r="Q324" s="246">
        <v>0</v>
      </c>
      <c r="R324" s="246">
        <f>Q324*H324</f>
        <v>0</v>
      </c>
      <c r="S324" s="246">
        <v>0</v>
      </c>
      <c r="T324" s="247">
        <f>S324*H324</f>
        <v>0</v>
      </c>
      <c r="AR324" s="25" t="s">
        <v>216</v>
      </c>
      <c r="AT324" s="25" t="s">
        <v>211</v>
      </c>
      <c r="AU324" s="25" t="s">
        <v>81</v>
      </c>
      <c r="AY324" s="25" t="s">
        <v>209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25" t="s">
        <v>79</v>
      </c>
      <c r="BK324" s="248">
        <f>ROUND(I324*H324,2)</f>
        <v>0</v>
      </c>
      <c r="BL324" s="25" t="s">
        <v>216</v>
      </c>
      <c r="BM324" s="25" t="s">
        <v>513</v>
      </c>
    </row>
    <row r="325" s="12" customFormat="1">
      <c r="B325" s="249"/>
      <c r="C325" s="250"/>
      <c r="D325" s="251" t="s">
        <v>217</v>
      </c>
      <c r="E325" s="252" t="s">
        <v>21</v>
      </c>
      <c r="F325" s="253" t="s">
        <v>510</v>
      </c>
      <c r="G325" s="250"/>
      <c r="H325" s="254">
        <v>27.300000000000001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AT325" s="260" t="s">
        <v>217</v>
      </c>
      <c r="AU325" s="260" t="s">
        <v>81</v>
      </c>
      <c r="AV325" s="12" t="s">
        <v>81</v>
      </c>
      <c r="AW325" s="12" t="s">
        <v>35</v>
      </c>
      <c r="AX325" s="12" t="s">
        <v>72</v>
      </c>
      <c r="AY325" s="260" t="s">
        <v>209</v>
      </c>
    </row>
    <row r="326" s="14" customFormat="1">
      <c r="B326" s="271"/>
      <c r="C326" s="272"/>
      <c r="D326" s="251" t="s">
        <v>217</v>
      </c>
      <c r="E326" s="273" t="s">
        <v>21</v>
      </c>
      <c r="F326" s="274" t="s">
        <v>220</v>
      </c>
      <c r="G326" s="272"/>
      <c r="H326" s="275">
        <v>27.300000000000001</v>
      </c>
      <c r="I326" s="276"/>
      <c r="J326" s="272"/>
      <c r="K326" s="272"/>
      <c r="L326" s="277"/>
      <c r="M326" s="278"/>
      <c r="N326" s="279"/>
      <c r="O326" s="279"/>
      <c r="P326" s="279"/>
      <c r="Q326" s="279"/>
      <c r="R326" s="279"/>
      <c r="S326" s="279"/>
      <c r="T326" s="280"/>
      <c r="AT326" s="281" t="s">
        <v>217</v>
      </c>
      <c r="AU326" s="281" t="s">
        <v>81</v>
      </c>
      <c r="AV326" s="14" t="s">
        <v>216</v>
      </c>
      <c r="AW326" s="14" t="s">
        <v>35</v>
      </c>
      <c r="AX326" s="14" t="s">
        <v>79</v>
      </c>
      <c r="AY326" s="281" t="s">
        <v>209</v>
      </c>
    </row>
    <row r="327" s="1" customFormat="1" ht="16.5" customHeight="1">
      <c r="B327" s="47"/>
      <c r="C327" s="237" t="s">
        <v>514</v>
      </c>
      <c r="D327" s="237" t="s">
        <v>211</v>
      </c>
      <c r="E327" s="238" t="s">
        <v>515</v>
      </c>
      <c r="F327" s="239" t="s">
        <v>516</v>
      </c>
      <c r="G327" s="240" t="s">
        <v>299</v>
      </c>
      <c r="H327" s="241">
        <v>0.188</v>
      </c>
      <c r="I327" s="242"/>
      <c r="J327" s="243">
        <f>ROUND(I327*H327,2)</f>
        <v>0</v>
      </c>
      <c r="K327" s="239" t="s">
        <v>215</v>
      </c>
      <c r="L327" s="73"/>
      <c r="M327" s="244" t="s">
        <v>21</v>
      </c>
      <c r="N327" s="245" t="s">
        <v>43</v>
      </c>
      <c r="O327" s="48"/>
      <c r="P327" s="246">
        <f>O327*H327</f>
        <v>0</v>
      </c>
      <c r="Q327" s="246">
        <v>1.0530600000000001</v>
      </c>
      <c r="R327" s="246">
        <f>Q327*H327</f>
        <v>0.19797528000000003</v>
      </c>
      <c r="S327" s="246">
        <v>0</v>
      </c>
      <c r="T327" s="247">
        <f>S327*H327</f>
        <v>0</v>
      </c>
      <c r="AR327" s="25" t="s">
        <v>216</v>
      </c>
      <c r="AT327" s="25" t="s">
        <v>211</v>
      </c>
      <c r="AU327" s="25" t="s">
        <v>81</v>
      </c>
      <c r="AY327" s="25" t="s">
        <v>209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25" t="s">
        <v>79</v>
      </c>
      <c r="BK327" s="248">
        <f>ROUND(I327*H327,2)</f>
        <v>0</v>
      </c>
      <c r="BL327" s="25" t="s">
        <v>216</v>
      </c>
      <c r="BM327" s="25" t="s">
        <v>517</v>
      </c>
    </row>
    <row r="328" s="12" customFormat="1">
      <c r="B328" s="249"/>
      <c r="C328" s="250"/>
      <c r="D328" s="251" t="s">
        <v>217</v>
      </c>
      <c r="E328" s="252" t="s">
        <v>21</v>
      </c>
      <c r="F328" s="253" t="s">
        <v>518</v>
      </c>
      <c r="G328" s="250"/>
      <c r="H328" s="254">
        <v>0.188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AT328" s="260" t="s">
        <v>217</v>
      </c>
      <c r="AU328" s="260" t="s">
        <v>81</v>
      </c>
      <c r="AV328" s="12" t="s">
        <v>81</v>
      </c>
      <c r="AW328" s="12" t="s">
        <v>35</v>
      </c>
      <c r="AX328" s="12" t="s">
        <v>72</v>
      </c>
      <c r="AY328" s="260" t="s">
        <v>209</v>
      </c>
    </row>
    <row r="329" s="13" customFormat="1">
      <c r="B329" s="261"/>
      <c r="C329" s="262"/>
      <c r="D329" s="251" t="s">
        <v>217</v>
      </c>
      <c r="E329" s="263" t="s">
        <v>21</v>
      </c>
      <c r="F329" s="264" t="s">
        <v>495</v>
      </c>
      <c r="G329" s="262"/>
      <c r="H329" s="263" t="s">
        <v>21</v>
      </c>
      <c r="I329" s="265"/>
      <c r="J329" s="262"/>
      <c r="K329" s="262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217</v>
      </c>
      <c r="AU329" s="270" t="s">
        <v>81</v>
      </c>
      <c r="AV329" s="13" t="s">
        <v>79</v>
      </c>
      <c r="AW329" s="13" t="s">
        <v>35</v>
      </c>
      <c r="AX329" s="13" t="s">
        <v>72</v>
      </c>
      <c r="AY329" s="270" t="s">
        <v>209</v>
      </c>
    </row>
    <row r="330" s="14" customFormat="1">
      <c r="B330" s="271"/>
      <c r="C330" s="272"/>
      <c r="D330" s="251" t="s">
        <v>217</v>
      </c>
      <c r="E330" s="273" t="s">
        <v>21</v>
      </c>
      <c r="F330" s="274" t="s">
        <v>220</v>
      </c>
      <c r="G330" s="272"/>
      <c r="H330" s="275">
        <v>0.188</v>
      </c>
      <c r="I330" s="276"/>
      <c r="J330" s="272"/>
      <c r="K330" s="272"/>
      <c r="L330" s="277"/>
      <c r="M330" s="278"/>
      <c r="N330" s="279"/>
      <c r="O330" s="279"/>
      <c r="P330" s="279"/>
      <c r="Q330" s="279"/>
      <c r="R330" s="279"/>
      <c r="S330" s="279"/>
      <c r="T330" s="280"/>
      <c r="AT330" s="281" t="s">
        <v>217</v>
      </c>
      <c r="AU330" s="281" t="s">
        <v>81</v>
      </c>
      <c r="AV330" s="14" t="s">
        <v>216</v>
      </c>
      <c r="AW330" s="14" t="s">
        <v>35</v>
      </c>
      <c r="AX330" s="14" t="s">
        <v>79</v>
      </c>
      <c r="AY330" s="281" t="s">
        <v>209</v>
      </c>
    </row>
    <row r="331" s="1" customFormat="1" ht="25.5" customHeight="1">
      <c r="B331" s="47"/>
      <c r="C331" s="237" t="s">
        <v>349</v>
      </c>
      <c r="D331" s="237" t="s">
        <v>211</v>
      </c>
      <c r="E331" s="238" t="s">
        <v>519</v>
      </c>
      <c r="F331" s="239" t="s">
        <v>520</v>
      </c>
      <c r="G331" s="240" t="s">
        <v>299</v>
      </c>
      <c r="H331" s="241">
        <v>0.65200000000000002</v>
      </c>
      <c r="I331" s="242"/>
      <c r="J331" s="243">
        <f>ROUND(I331*H331,2)</f>
        <v>0</v>
      </c>
      <c r="K331" s="239" t="s">
        <v>215</v>
      </c>
      <c r="L331" s="73"/>
      <c r="M331" s="244" t="s">
        <v>21</v>
      </c>
      <c r="N331" s="245" t="s">
        <v>43</v>
      </c>
      <c r="O331" s="48"/>
      <c r="P331" s="246">
        <f>O331*H331</f>
        <v>0</v>
      </c>
      <c r="Q331" s="246">
        <v>0.017090000000000001</v>
      </c>
      <c r="R331" s="246">
        <f>Q331*H331</f>
        <v>0.01114268</v>
      </c>
      <c r="S331" s="246">
        <v>0</v>
      </c>
      <c r="T331" s="247">
        <f>S331*H331</f>
        <v>0</v>
      </c>
      <c r="AR331" s="25" t="s">
        <v>216</v>
      </c>
      <c r="AT331" s="25" t="s">
        <v>211</v>
      </c>
      <c r="AU331" s="25" t="s">
        <v>81</v>
      </c>
      <c r="AY331" s="25" t="s">
        <v>209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25" t="s">
        <v>79</v>
      </c>
      <c r="BK331" s="248">
        <f>ROUND(I331*H331,2)</f>
        <v>0</v>
      </c>
      <c r="BL331" s="25" t="s">
        <v>216</v>
      </c>
      <c r="BM331" s="25" t="s">
        <v>521</v>
      </c>
    </row>
    <row r="332" s="12" customFormat="1">
      <c r="B332" s="249"/>
      <c r="C332" s="250"/>
      <c r="D332" s="251" t="s">
        <v>217</v>
      </c>
      <c r="E332" s="252" t="s">
        <v>21</v>
      </c>
      <c r="F332" s="253" t="s">
        <v>522</v>
      </c>
      <c r="G332" s="250"/>
      <c r="H332" s="254">
        <v>0.65200000000000002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AT332" s="260" t="s">
        <v>217</v>
      </c>
      <c r="AU332" s="260" t="s">
        <v>81</v>
      </c>
      <c r="AV332" s="12" t="s">
        <v>81</v>
      </c>
      <c r="AW332" s="12" t="s">
        <v>35</v>
      </c>
      <c r="AX332" s="12" t="s">
        <v>72</v>
      </c>
      <c r="AY332" s="260" t="s">
        <v>209</v>
      </c>
    </row>
    <row r="333" s="13" customFormat="1">
      <c r="B333" s="261"/>
      <c r="C333" s="262"/>
      <c r="D333" s="251" t="s">
        <v>217</v>
      </c>
      <c r="E333" s="263" t="s">
        <v>21</v>
      </c>
      <c r="F333" s="264" t="s">
        <v>495</v>
      </c>
      <c r="G333" s="262"/>
      <c r="H333" s="263" t="s">
        <v>21</v>
      </c>
      <c r="I333" s="265"/>
      <c r="J333" s="262"/>
      <c r="K333" s="262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217</v>
      </c>
      <c r="AU333" s="270" t="s">
        <v>81</v>
      </c>
      <c r="AV333" s="13" t="s">
        <v>79</v>
      </c>
      <c r="AW333" s="13" t="s">
        <v>35</v>
      </c>
      <c r="AX333" s="13" t="s">
        <v>72</v>
      </c>
      <c r="AY333" s="270" t="s">
        <v>209</v>
      </c>
    </row>
    <row r="334" s="14" customFormat="1">
      <c r="B334" s="271"/>
      <c r="C334" s="272"/>
      <c r="D334" s="251" t="s">
        <v>217</v>
      </c>
      <c r="E334" s="273" t="s">
        <v>21</v>
      </c>
      <c r="F334" s="274" t="s">
        <v>220</v>
      </c>
      <c r="G334" s="272"/>
      <c r="H334" s="275">
        <v>0.65200000000000002</v>
      </c>
      <c r="I334" s="276"/>
      <c r="J334" s="272"/>
      <c r="K334" s="272"/>
      <c r="L334" s="277"/>
      <c r="M334" s="278"/>
      <c r="N334" s="279"/>
      <c r="O334" s="279"/>
      <c r="P334" s="279"/>
      <c r="Q334" s="279"/>
      <c r="R334" s="279"/>
      <c r="S334" s="279"/>
      <c r="T334" s="280"/>
      <c r="AT334" s="281" t="s">
        <v>217</v>
      </c>
      <c r="AU334" s="281" t="s">
        <v>81</v>
      </c>
      <c r="AV334" s="14" t="s">
        <v>216</v>
      </c>
      <c r="AW334" s="14" t="s">
        <v>35</v>
      </c>
      <c r="AX334" s="14" t="s">
        <v>79</v>
      </c>
      <c r="AY334" s="281" t="s">
        <v>209</v>
      </c>
    </row>
    <row r="335" s="1" customFormat="1" ht="16.5" customHeight="1">
      <c r="B335" s="47"/>
      <c r="C335" s="282" t="s">
        <v>523</v>
      </c>
      <c r="D335" s="282" t="s">
        <v>312</v>
      </c>
      <c r="E335" s="283" t="s">
        <v>478</v>
      </c>
      <c r="F335" s="284" t="s">
        <v>479</v>
      </c>
      <c r="G335" s="285" t="s">
        <v>299</v>
      </c>
      <c r="H335" s="286">
        <v>0.75</v>
      </c>
      <c r="I335" s="287"/>
      <c r="J335" s="288">
        <f>ROUND(I335*H335,2)</f>
        <v>0</v>
      </c>
      <c r="K335" s="284" t="s">
        <v>215</v>
      </c>
      <c r="L335" s="289"/>
      <c r="M335" s="290" t="s">
        <v>21</v>
      </c>
      <c r="N335" s="291" t="s">
        <v>43</v>
      </c>
      <c r="O335" s="48"/>
      <c r="P335" s="246">
        <f>O335*H335</f>
        <v>0</v>
      </c>
      <c r="Q335" s="246">
        <v>1</v>
      </c>
      <c r="R335" s="246">
        <f>Q335*H335</f>
        <v>0.75</v>
      </c>
      <c r="S335" s="246">
        <v>0</v>
      </c>
      <c r="T335" s="247">
        <f>S335*H335</f>
        <v>0</v>
      </c>
      <c r="AR335" s="25" t="s">
        <v>232</v>
      </c>
      <c r="AT335" s="25" t="s">
        <v>312</v>
      </c>
      <c r="AU335" s="25" t="s">
        <v>81</v>
      </c>
      <c r="AY335" s="25" t="s">
        <v>209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5" t="s">
        <v>79</v>
      </c>
      <c r="BK335" s="248">
        <f>ROUND(I335*H335,2)</f>
        <v>0</v>
      </c>
      <c r="BL335" s="25" t="s">
        <v>216</v>
      </c>
      <c r="BM335" s="25" t="s">
        <v>524</v>
      </c>
    </row>
    <row r="336" s="1" customFormat="1">
      <c r="B336" s="47"/>
      <c r="C336" s="75"/>
      <c r="D336" s="251" t="s">
        <v>474</v>
      </c>
      <c r="E336" s="75"/>
      <c r="F336" s="292" t="s">
        <v>481</v>
      </c>
      <c r="G336" s="75"/>
      <c r="H336" s="75"/>
      <c r="I336" s="205"/>
      <c r="J336" s="75"/>
      <c r="K336" s="75"/>
      <c r="L336" s="73"/>
      <c r="M336" s="293"/>
      <c r="N336" s="48"/>
      <c r="O336" s="48"/>
      <c r="P336" s="48"/>
      <c r="Q336" s="48"/>
      <c r="R336" s="48"/>
      <c r="S336" s="48"/>
      <c r="T336" s="96"/>
      <c r="AT336" s="25" t="s">
        <v>474</v>
      </c>
      <c r="AU336" s="25" t="s">
        <v>81</v>
      </c>
    </row>
    <row r="337" s="12" customFormat="1">
      <c r="B337" s="249"/>
      <c r="C337" s="250"/>
      <c r="D337" s="251" t="s">
        <v>217</v>
      </c>
      <c r="E337" s="252" t="s">
        <v>21</v>
      </c>
      <c r="F337" s="253" t="s">
        <v>522</v>
      </c>
      <c r="G337" s="250"/>
      <c r="H337" s="254">
        <v>0.65200000000000002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AT337" s="260" t="s">
        <v>217</v>
      </c>
      <c r="AU337" s="260" t="s">
        <v>81</v>
      </c>
      <c r="AV337" s="12" t="s">
        <v>81</v>
      </c>
      <c r="AW337" s="12" t="s">
        <v>35</v>
      </c>
      <c r="AX337" s="12" t="s">
        <v>72</v>
      </c>
      <c r="AY337" s="260" t="s">
        <v>209</v>
      </c>
    </row>
    <row r="338" s="13" customFormat="1">
      <c r="B338" s="261"/>
      <c r="C338" s="262"/>
      <c r="D338" s="251" t="s">
        <v>217</v>
      </c>
      <c r="E338" s="263" t="s">
        <v>21</v>
      </c>
      <c r="F338" s="264" t="s">
        <v>495</v>
      </c>
      <c r="G338" s="262"/>
      <c r="H338" s="263" t="s">
        <v>21</v>
      </c>
      <c r="I338" s="265"/>
      <c r="J338" s="262"/>
      <c r="K338" s="262"/>
      <c r="L338" s="266"/>
      <c r="M338" s="267"/>
      <c r="N338" s="268"/>
      <c r="O338" s="268"/>
      <c r="P338" s="268"/>
      <c r="Q338" s="268"/>
      <c r="R338" s="268"/>
      <c r="S338" s="268"/>
      <c r="T338" s="269"/>
      <c r="AT338" s="270" t="s">
        <v>217</v>
      </c>
      <c r="AU338" s="270" t="s">
        <v>81</v>
      </c>
      <c r="AV338" s="13" t="s">
        <v>79</v>
      </c>
      <c r="AW338" s="13" t="s">
        <v>35</v>
      </c>
      <c r="AX338" s="13" t="s">
        <v>72</v>
      </c>
      <c r="AY338" s="270" t="s">
        <v>209</v>
      </c>
    </row>
    <row r="339" s="14" customFormat="1">
      <c r="B339" s="271"/>
      <c r="C339" s="272"/>
      <c r="D339" s="251" t="s">
        <v>217</v>
      </c>
      <c r="E339" s="273" t="s">
        <v>21</v>
      </c>
      <c r="F339" s="274" t="s">
        <v>220</v>
      </c>
      <c r="G339" s="272"/>
      <c r="H339" s="275">
        <v>0.65200000000000002</v>
      </c>
      <c r="I339" s="276"/>
      <c r="J339" s="272"/>
      <c r="K339" s="272"/>
      <c r="L339" s="277"/>
      <c r="M339" s="278"/>
      <c r="N339" s="279"/>
      <c r="O339" s="279"/>
      <c r="P339" s="279"/>
      <c r="Q339" s="279"/>
      <c r="R339" s="279"/>
      <c r="S339" s="279"/>
      <c r="T339" s="280"/>
      <c r="AT339" s="281" t="s">
        <v>217</v>
      </c>
      <c r="AU339" s="281" t="s">
        <v>81</v>
      </c>
      <c r="AV339" s="14" t="s">
        <v>216</v>
      </c>
      <c r="AW339" s="14" t="s">
        <v>35</v>
      </c>
      <c r="AX339" s="14" t="s">
        <v>79</v>
      </c>
      <c r="AY339" s="281" t="s">
        <v>209</v>
      </c>
    </row>
    <row r="340" s="12" customFormat="1">
      <c r="B340" s="249"/>
      <c r="C340" s="250"/>
      <c r="D340" s="251" t="s">
        <v>217</v>
      </c>
      <c r="E340" s="250"/>
      <c r="F340" s="253" t="s">
        <v>525</v>
      </c>
      <c r="G340" s="250"/>
      <c r="H340" s="254">
        <v>0.75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AT340" s="260" t="s">
        <v>217</v>
      </c>
      <c r="AU340" s="260" t="s">
        <v>81</v>
      </c>
      <c r="AV340" s="12" t="s">
        <v>81</v>
      </c>
      <c r="AW340" s="12" t="s">
        <v>6</v>
      </c>
      <c r="AX340" s="12" t="s">
        <v>79</v>
      </c>
      <c r="AY340" s="260" t="s">
        <v>209</v>
      </c>
    </row>
    <row r="341" s="1" customFormat="1" ht="16.5" customHeight="1">
      <c r="B341" s="47"/>
      <c r="C341" s="237" t="s">
        <v>354</v>
      </c>
      <c r="D341" s="237" t="s">
        <v>211</v>
      </c>
      <c r="E341" s="238" t="s">
        <v>526</v>
      </c>
      <c r="F341" s="239" t="s">
        <v>527</v>
      </c>
      <c r="G341" s="240" t="s">
        <v>299</v>
      </c>
      <c r="H341" s="241">
        <v>0.30099999999999999</v>
      </c>
      <c r="I341" s="242"/>
      <c r="J341" s="243">
        <f>ROUND(I341*H341,2)</f>
        <v>0</v>
      </c>
      <c r="K341" s="239" t="s">
        <v>215</v>
      </c>
      <c r="L341" s="73"/>
      <c r="M341" s="244" t="s">
        <v>21</v>
      </c>
      <c r="N341" s="245" t="s">
        <v>43</v>
      </c>
      <c r="O341" s="48"/>
      <c r="P341" s="246">
        <f>O341*H341</f>
        <v>0</v>
      </c>
      <c r="Q341" s="246">
        <v>1.0515600000000001</v>
      </c>
      <c r="R341" s="246">
        <f>Q341*H341</f>
        <v>0.31651955999999998</v>
      </c>
      <c r="S341" s="246">
        <v>0</v>
      </c>
      <c r="T341" s="247">
        <f>S341*H341</f>
        <v>0</v>
      </c>
      <c r="AR341" s="25" t="s">
        <v>216</v>
      </c>
      <c r="AT341" s="25" t="s">
        <v>211</v>
      </c>
      <c r="AU341" s="25" t="s">
        <v>81</v>
      </c>
      <c r="AY341" s="25" t="s">
        <v>209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25" t="s">
        <v>79</v>
      </c>
      <c r="BK341" s="248">
        <f>ROUND(I341*H341,2)</f>
        <v>0</v>
      </c>
      <c r="BL341" s="25" t="s">
        <v>216</v>
      </c>
      <c r="BM341" s="25" t="s">
        <v>528</v>
      </c>
    </row>
    <row r="342" s="12" customFormat="1">
      <c r="B342" s="249"/>
      <c r="C342" s="250"/>
      <c r="D342" s="251" t="s">
        <v>217</v>
      </c>
      <c r="E342" s="252" t="s">
        <v>21</v>
      </c>
      <c r="F342" s="253" t="s">
        <v>529</v>
      </c>
      <c r="G342" s="250"/>
      <c r="H342" s="254">
        <v>0.30099999999999999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AT342" s="260" t="s">
        <v>217</v>
      </c>
      <c r="AU342" s="260" t="s">
        <v>81</v>
      </c>
      <c r="AV342" s="12" t="s">
        <v>81</v>
      </c>
      <c r="AW342" s="12" t="s">
        <v>35</v>
      </c>
      <c r="AX342" s="12" t="s">
        <v>72</v>
      </c>
      <c r="AY342" s="260" t="s">
        <v>209</v>
      </c>
    </row>
    <row r="343" s="14" customFormat="1">
      <c r="B343" s="271"/>
      <c r="C343" s="272"/>
      <c r="D343" s="251" t="s">
        <v>217</v>
      </c>
      <c r="E343" s="273" t="s">
        <v>21</v>
      </c>
      <c r="F343" s="274" t="s">
        <v>220</v>
      </c>
      <c r="G343" s="272"/>
      <c r="H343" s="275">
        <v>0.30099999999999999</v>
      </c>
      <c r="I343" s="276"/>
      <c r="J343" s="272"/>
      <c r="K343" s="272"/>
      <c r="L343" s="277"/>
      <c r="M343" s="278"/>
      <c r="N343" s="279"/>
      <c r="O343" s="279"/>
      <c r="P343" s="279"/>
      <c r="Q343" s="279"/>
      <c r="R343" s="279"/>
      <c r="S343" s="279"/>
      <c r="T343" s="280"/>
      <c r="AT343" s="281" t="s">
        <v>217</v>
      </c>
      <c r="AU343" s="281" t="s">
        <v>81</v>
      </c>
      <c r="AV343" s="14" t="s">
        <v>216</v>
      </c>
      <c r="AW343" s="14" t="s">
        <v>35</v>
      </c>
      <c r="AX343" s="14" t="s">
        <v>79</v>
      </c>
      <c r="AY343" s="281" t="s">
        <v>209</v>
      </c>
    </row>
    <row r="344" s="1" customFormat="1" ht="16.5" customHeight="1">
      <c r="B344" s="47"/>
      <c r="C344" s="237" t="s">
        <v>530</v>
      </c>
      <c r="D344" s="237" t="s">
        <v>211</v>
      </c>
      <c r="E344" s="238" t="s">
        <v>531</v>
      </c>
      <c r="F344" s="239" t="s">
        <v>532</v>
      </c>
      <c r="G344" s="240" t="s">
        <v>227</v>
      </c>
      <c r="H344" s="241">
        <v>1.815</v>
      </c>
      <c r="I344" s="242"/>
      <c r="J344" s="243">
        <f>ROUND(I344*H344,2)</f>
        <v>0</v>
      </c>
      <c r="K344" s="239" t="s">
        <v>215</v>
      </c>
      <c r="L344" s="73"/>
      <c r="M344" s="244" t="s">
        <v>21</v>
      </c>
      <c r="N344" s="245" t="s">
        <v>43</v>
      </c>
      <c r="O344" s="48"/>
      <c r="P344" s="246">
        <f>O344*H344</f>
        <v>0</v>
      </c>
      <c r="Q344" s="246">
        <v>2.4533700000000001</v>
      </c>
      <c r="R344" s="246">
        <f>Q344*H344</f>
        <v>4.4528665499999995</v>
      </c>
      <c r="S344" s="246">
        <v>0</v>
      </c>
      <c r="T344" s="247">
        <f>S344*H344</f>
        <v>0</v>
      </c>
      <c r="AR344" s="25" t="s">
        <v>216</v>
      </c>
      <c r="AT344" s="25" t="s">
        <v>211</v>
      </c>
      <c r="AU344" s="25" t="s">
        <v>81</v>
      </c>
      <c r="AY344" s="25" t="s">
        <v>209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25" t="s">
        <v>79</v>
      </c>
      <c r="BK344" s="248">
        <f>ROUND(I344*H344,2)</f>
        <v>0</v>
      </c>
      <c r="BL344" s="25" t="s">
        <v>216</v>
      </c>
      <c r="BM344" s="25" t="s">
        <v>533</v>
      </c>
    </row>
    <row r="345" s="12" customFormat="1">
      <c r="B345" s="249"/>
      <c r="C345" s="250"/>
      <c r="D345" s="251" t="s">
        <v>217</v>
      </c>
      <c r="E345" s="252" t="s">
        <v>21</v>
      </c>
      <c r="F345" s="253" t="s">
        <v>534</v>
      </c>
      <c r="G345" s="250"/>
      <c r="H345" s="254">
        <v>1.815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AT345" s="260" t="s">
        <v>217</v>
      </c>
      <c r="AU345" s="260" t="s">
        <v>81</v>
      </c>
      <c r="AV345" s="12" t="s">
        <v>81</v>
      </c>
      <c r="AW345" s="12" t="s">
        <v>35</v>
      </c>
      <c r="AX345" s="12" t="s">
        <v>72</v>
      </c>
      <c r="AY345" s="260" t="s">
        <v>209</v>
      </c>
    </row>
    <row r="346" s="13" customFormat="1">
      <c r="B346" s="261"/>
      <c r="C346" s="262"/>
      <c r="D346" s="251" t="s">
        <v>217</v>
      </c>
      <c r="E346" s="263" t="s">
        <v>21</v>
      </c>
      <c r="F346" s="264" t="s">
        <v>495</v>
      </c>
      <c r="G346" s="262"/>
      <c r="H346" s="263" t="s">
        <v>21</v>
      </c>
      <c r="I346" s="265"/>
      <c r="J346" s="262"/>
      <c r="K346" s="262"/>
      <c r="L346" s="266"/>
      <c r="M346" s="267"/>
      <c r="N346" s="268"/>
      <c r="O346" s="268"/>
      <c r="P346" s="268"/>
      <c r="Q346" s="268"/>
      <c r="R346" s="268"/>
      <c r="S346" s="268"/>
      <c r="T346" s="269"/>
      <c r="AT346" s="270" t="s">
        <v>217</v>
      </c>
      <c r="AU346" s="270" t="s">
        <v>81</v>
      </c>
      <c r="AV346" s="13" t="s">
        <v>79</v>
      </c>
      <c r="AW346" s="13" t="s">
        <v>35</v>
      </c>
      <c r="AX346" s="13" t="s">
        <v>72</v>
      </c>
      <c r="AY346" s="270" t="s">
        <v>209</v>
      </c>
    </row>
    <row r="347" s="14" customFormat="1">
      <c r="B347" s="271"/>
      <c r="C347" s="272"/>
      <c r="D347" s="251" t="s">
        <v>217</v>
      </c>
      <c r="E347" s="273" t="s">
        <v>21</v>
      </c>
      <c r="F347" s="274" t="s">
        <v>220</v>
      </c>
      <c r="G347" s="272"/>
      <c r="H347" s="275">
        <v>1.815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AT347" s="281" t="s">
        <v>217</v>
      </c>
      <c r="AU347" s="281" t="s">
        <v>81</v>
      </c>
      <c r="AV347" s="14" t="s">
        <v>216</v>
      </c>
      <c r="AW347" s="14" t="s">
        <v>35</v>
      </c>
      <c r="AX347" s="14" t="s">
        <v>79</v>
      </c>
      <c r="AY347" s="281" t="s">
        <v>209</v>
      </c>
    </row>
    <row r="348" s="1" customFormat="1" ht="16.5" customHeight="1">
      <c r="B348" s="47"/>
      <c r="C348" s="237" t="s">
        <v>358</v>
      </c>
      <c r="D348" s="237" t="s">
        <v>211</v>
      </c>
      <c r="E348" s="238" t="s">
        <v>535</v>
      </c>
      <c r="F348" s="239" t="s">
        <v>536</v>
      </c>
      <c r="G348" s="240" t="s">
        <v>299</v>
      </c>
      <c r="H348" s="241">
        <v>0.112</v>
      </c>
      <c r="I348" s="242"/>
      <c r="J348" s="243">
        <f>ROUND(I348*H348,2)</f>
        <v>0</v>
      </c>
      <c r="K348" s="239" t="s">
        <v>215</v>
      </c>
      <c r="L348" s="73"/>
      <c r="M348" s="244" t="s">
        <v>21</v>
      </c>
      <c r="N348" s="245" t="s">
        <v>43</v>
      </c>
      <c r="O348" s="48"/>
      <c r="P348" s="246">
        <f>O348*H348</f>
        <v>0</v>
      </c>
      <c r="Q348" s="246">
        <v>1.0530600000000001</v>
      </c>
      <c r="R348" s="246">
        <f>Q348*H348</f>
        <v>0.11794272000000002</v>
      </c>
      <c r="S348" s="246">
        <v>0</v>
      </c>
      <c r="T348" s="247">
        <f>S348*H348</f>
        <v>0</v>
      </c>
      <c r="AR348" s="25" t="s">
        <v>216</v>
      </c>
      <c r="AT348" s="25" t="s">
        <v>211</v>
      </c>
      <c r="AU348" s="25" t="s">
        <v>81</v>
      </c>
      <c r="AY348" s="25" t="s">
        <v>209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25" t="s">
        <v>79</v>
      </c>
      <c r="BK348" s="248">
        <f>ROUND(I348*H348,2)</f>
        <v>0</v>
      </c>
      <c r="BL348" s="25" t="s">
        <v>216</v>
      </c>
      <c r="BM348" s="25" t="s">
        <v>537</v>
      </c>
    </row>
    <row r="349" s="12" customFormat="1">
      <c r="B349" s="249"/>
      <c r="C349" s="250"/>
      <c r="D349" s="251" t="s">
        <v>217</v>
      </c>
      <c r="E349" s="252" t="s">
        <v>21</v>
      </c>
      <c r="F349" s="253" t="s">
        <v>538</v>
      </c>
      <c r="G349" s="250"/>
      <c r="H349" s="254">
        <v>0.112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AT349" s="260" t="s">
        <v>217</v>
      </c>
      <c r="AU349" s="260" t="s">
        <v>81</v>
      </c>
      <c r="AV349" s="12" t="s">
        <v>81</v>
      </c>
      <c r="AW349" s="12" t="s">
        <v>35</v>
      </c>
      <c r="AX349" s="12" t="s">
        <v>72</v>
      </c>
      <c r="AY349" s="260" t="s">
        <v>209</v>
      </c>
    </row>
    <row r="350" s="13" customFormat="1">
      <c r="B350" s="261"/>
      <c r="C350" s="262"/>
      <c r="D350" s="251" t="s">
        <v>217</v>
      </c>
      <c r="E350" s="263" t="s">
        <v>21</v>
      </c>
      <c r="F350" s="264" t="s">
        <v>495</v>
      </c>
      <c r="G350" s="262"/>
      <c r="H350" s="263" t="s">
        <v>21</v>
      </c>
      <c r="I350" s="265"/>
      <c r="J350" s="262"/>
      <c r="K350" s="262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217</v>
      </c>
      <c r="AU350" s="270" t="s">
        <v>81</v>
      </c>
      <c r="AV350" s="13" t="s">
        <v>79</v>
      </c>
      <c r="AW350" s="13" t="s">
        <v>35</v>
      </c>
      <c r="AX350" s="13" t="s">
        <v>72</v>
      </c>
      <c r="AY350" s="270" t="s">
        <v>209</v>
      </c>
    </row>
    <row r="351" s="14" customFormat="1">
      <c r="B351" s="271"/>
      <c r="C351" s="272"/>
      <c r="D351" s="251" t="s">
        <v>217</v>
      </c>
      <c r="E351" s="273" t="s">
        <v>21</v>
      </c>
      <c r="F351" s="274" t="s">
        <v>220</v>
      </c>
      <c r="G351" s="272"/>
      <c r="H351" s="275">
        <v>0.112</v>
      </c>
      <c r="I351" s="276"/>
      <c r="J351" s="272"/>
      <c r="K351" s="272"/>
      <c r="L351" s="277"/>
      <c r="M351" s="278"/>
      <c r="N351" s="279"/>
      <c r="O351" s="279"/>
      <c r="P351" s="279"/>
      <c r="Q351" s="279"/>
      <c r="R351" s="279"/>
      <c r="S351" s="279"/>
      <c r="T351" s="280"/>
      <c r="AT351" s="281" t="s">
        <v>217</v>
      </c>
      <c r="AU351" s="281" t="s">
        <v>81</v>
      </c>
      <c r="AV351" s="14" t="s">
        <v>216</v>
      </c>
      <c r="AW351" s="14" t="s">
        <v>35</v>
      </c>
      <c r="AX351" s="14" t="s">
        <v>79</v>
      </c>
      <c r="AY351" s="281" t="s">
        <v>209</v>
      </c>
    </row>
    <row r="352" s="1" customFormat="1" ht="16.5" customHeight="1">
      <c r="B352" s="47"/>
      <c r="C352" s="237" t="s">
        <v>539</v>
      </c>
      <c r="D352" s="237" t="s">
        <v>211</v>
      </c>
      <c r="E352" s="238" t="s">
        <v>540</v>
      </c>
      <c r="F352" s="239" t="s">
        <v>541</v>
      </c>
      <c r="G352" s="240" t="s">
        <v>268</v>
      </c>
      <c r="H352" s="241">
        <v>11.458</v>
      </c>
      <c r="I352" s="242"/>
      <c r="J352" s="243">
        <f>ROUND(I352*H352,2)</f>
        <v>0</v>
      </c>
      <c r="K352" s="239" t="s">
        <v>215</v>
      </c>
      <c r="L352" s="73"/>
      <c r="M352" s="244" t="s">
        <v>21</v>
      </c>
      <c r="N352" s="245" t="s">
        <v>43</v>
      </c>
      <c r="O352" s="48"/>
      <c r="P352" s="246">
        <f>O352*H352</f>
        <v>0</v>
      </c>
      <c r="Q352" s="246">
        <v>0.0087399999999999995</v>
      </c>
      <c r="R352" s="246">
        <f>Q352*H352</f>
        <v>0.10014292</v>
      </c>
      <c r="S352" s="246">
        <v>0</v>
      </c>
      <c r="T352" s="247">
        <f>S352*H352</f>
        <v>0</v>
      </c>
      <c r="AR352" s="25" t="s">
        <v>216</v>
      </c>
      <c r="AT352" s="25" t="s">
        <v>211</v>
      </c>
      <c r="AU352" s="25" t="s">
        <v>81</v>
      </c>
      <c r="AY352" s="25" t="s">
        <v>209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25" t="s">
        <v>79</v>
      </c>
      <c r="BK352" s="248">
        <f>ROUND(I352*H352,2)</f>
        <v>0</v>
      </c>
      <c r="BL352" s="25" t="s">
        <v>216</v>
      </c>
      <c r="BM352" s="25" t="s">
        <v>542</v>
      </c>
    </row>
    <row r="353" s="12" customFormat="1">
      <c r="B353" s="249"/>
      <c r="C353" s="250"/>
      <c r="D353" s="251" t="s">
        <v>217</v>
      </c>
      <c r="E353" s="252" t="s">
        <v>21</v>
      </c>
      <c r="F353" s="253" t="s">
        <v>543</v>
      </c>
      <c r="G353" s="250"/>
      <c r="H353" s="254">
        <v>11.458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AT353" s="260" t="s">
        <v>217</v>
      </c>
      <c r="AU353" s="260" t="s">
        <v>81</v>
      </c>
      <c r="AV353" s="12" t="s">
        <v>81</v>
      </c>
      <c r="AW353" s="12" t="s">
        <v>35</v>
      </c>
      <c r="AX353" s="12" t="s">
        <v>72</v>
      </c>
      <c r="AY353" s="260" t="s">
        <v>209</v>
      </c>
    </row>
    <row r="354" s="13" customFormat="1">
      <c r="B354" s="261"/>
      <c r="C354" s="262"/>
      <c r="D354" s="251" t="s">
        <v>217</v>
      </c>
      <c r="E354" s="263" t="s">
        <v>21</v>
      </c>
      <c r="F354" s="264" t="s">
        <v>495</v>
      </c>
      <c r="G354" s="262"/>
      <c r="H354" s="263" t="s">
        <v>21</v>
      </c>
      <c r="I354" s="265"/>
      <c r="J354" s="262"/>
      <c r="K354" s="262"/>
      <c r="L354" s="266"/>
      <c r="M354" s="267"/>
      <c r="N354" s="268"/>
      <c r="O354" s="268"/>
      <c r="P354" s="268"/>
      <c r="Q354" s="268"/>
      <c r="R354" s="268"/>
      <c r="S354" s="268"/>
      <c r="T354" s="269"/>
      <c r="AT354" s="270" t="s">
        <v>217</v>
      </c>
      <c r="AU354" s="270" t="s">
        <v>81</v>
      </c>
      <c r="AV354" s="13" t="s">
        <v>79</v>
      </c>
      <c r="AW354" s="13" t="s">
        <v>35</v>
      </c>
      <c r="AX354" s="13" t="s">
        <v>72</v>
      </c>
      <c r="AY354" s="270" t="s">
        <v>209</v>
      </c>
    </row>
    <row r="355" s="14" customFormat="1">
      <c r="B355" s="271"/>
      <c r="C355" s="272"/>
      <c r="D355" s="251" t="s">
        <v>217</v>
      </c>
      <c r="E355" s="273" t="s">
        <v>21</v>
      </c>
      <c r="F355" s="274" t="s">
        <v>220</v>
      </c>
      <c r="G355" s="272"/>
      <c r="H355" s="275">
        <v>11.458</v>
      </c>
      <c r="I355" s="276"/>
      <c r="J355" s="272"/>
      <c r="K355" s="272"/>
      <c r="L355" s="277"/>
      <c r="M355" s="278"/>
      <c r="N355" s="279"/>
      <c r="O355" s="279"/>
      <c r="P355" s="279"/>
      <c r="Q355" s="279"/>
      <c r="R355" s="279"/>
      <c r="S355" s="279"/>
      <c r="T355" s="280"/>
      <c r="AT355" s="281" t="s">
        <v>217</v>
      </c>
      <c r="AU355" s="281" t="s">
        <v>81</v>
      </c>
      <c r="AV355" s="14" t="s">
        <v>216</v>
      </c>
      <c r="AW355" s="14" t="s">
        <v>35</v>
      </c>
      <c r="AX355" s="14" t="s">
        <v>79</v>
      </c>
      <c r="AY355" s="281" t="s">
        <v>209</v>
      </c>
    </row>
    <row r="356" s="1" customFormat="1" ht="16.5" customHeight="1">
      <c r="B356" s="47"/>
      <c r="C356" s="237" t="s">
        <v>364</v>
      </c>
      <c r="D356" s="237" t="s">
        <v>211</v>
      </c>
      <c r="E356" s="238" t="s">
        <v>544</v>
      </c>
      <c r="F356" s="239" t="s">
        <v>545</v>
      </c>
      <c r="G356" s="240" t="s">
        <v>268</v>
      </c>
      <c r="H356" s="241">
        <v>11.460000000000001</v>
      </c>
      <c r="I356" s="242"/>
      <c r="J356" s="243">
        <f>ROUND(I356*H356,2)</f>
        <v>0</v>
      </c>
      <c r="K356" s="239" t="s">
        <v>215</v>
      </c>
      <c r="L356" s="73"/>
      <c r="M356" s="244" t="s">
        <v>21</v>
      </c>
      <c r="N356" s="245" t="s">
        <v>43</v>
      </c>
      <c r="O356" s="48"/>
      <c r="P356" s="246">
        <f>O356*H356</f>
        <v>0</v>
      </c>
      <c r="Q356" s="246">
        <v>0</v>
      </c>
      <c r="R356" s="246">
        <f>Q356*H356</f>
        <v>0</v>
      </c>
      <c r="S356" s="246">
        <v>0</v>
      </c>
      <c r="T356" s="247">
        <f>S356*H356</f>
        <v>0</v>
      </c>
      <c r="AR356" s="25" t="s">
        <v>216</v>
      </c>
      <c r="AT356" s="25" t="s">
        <v>211</v>
      </c>
      <c r="AU356" s="25" t="s">
        <v>81</v>
      </c>
      <c r="AY356" s="25" t="s">
        <v>209</v>
      </c>
      <c r="BE356" s="248">
        <f>IF(N356="základní",J356,0)</f>
        <v>0</v>
      </c>
      <c r="BF356" s="248">
        <f>IF(N356="snížená",J356,0)</f>
        <v>0</v>
      </c>
      <c r="BG356" s="248">
        <f>IF(N356="zákl. přenesená",J356,0)</f>
        <v>0</v>
      </c>
      <c r="BH356" s="248">
        <f>IF(N356="sníž. přenesená",J356,0)</f>
        <v>0</v>
      </c>
      <c r="BI356" s="248">
        <f>IF(N356="nulová",J356,0)</f>
        <v>0</v>
      </c>
      <c r="BJ356" s="25" t="s">
        <v>79</v>
      </c>
      <c r="BK356" s="248">
        <f>ROUND(I356*H356,2)</f>
        <v>0</v>
      </c>
      <c r="BL356" s="25" t="s">
        <v>216</v>
      </c>
      <c r="BM356" s="25" t="s">
        <v>546</v>
      </c>
    </row>
    <row r="357" s="12" customFormat="1">
      <c r="B357" s="249"/>
      <c r="C357" s="250"/>
      <c r="D357" s="251" t="s">
        <v>217</v>
      </c>
      <c r="E357" s="252" t="s">
        <v>21</v>
      </c>
      <c r="F357" s="253" t="s">
        <v>547</v>
      </c>
      <c r="G357" s="250"/>
      <c r="H357" s="254">
        <v>11.460000000000001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AT357" s="260" t="s">
        <v>217</v>
      </c>
      <c r="AU357" s="260" t="s">
        <v>81</v>
      </c>
      <c r="AV357" s="12" t="s">
        <v>81</v>
      </c>
      <c r="AW357" s="12" t="s">
        <v>35</v>
      </c>
      <c r="AX357" s="12" t="s">
        <v>72</v>
      </c>
      <c r="AY357" s="260" t="s">
        <v>209</v>
      </c>
    </row>
    <row r="358" s="13" customFormat="1">
      <c r="B358" s="261"/>
      <c r="C358" s="262"/>
      <c r="D358" s="251" t="s">
        <v>217</v>
      </c>
      <c r="E358" s="263" t="s">
        <v>21</v>
      </c>
      <c r="F358" s="264" t="s">
        <v>495</v>
      </c>
      <c r="G358" s="262"/>
      <c r="H358" s="263" t="s">
        <v>21</v>
      </c>
      <c r="I358" s="265"/>
      <c r="J358" s="262"/>
      <c r="K358" s="262"/>
      <c r="L358" s="266"/>
      <c r="M358" s="267"/>
      <c r="N358" s="268"/>
      <c r="O358" s="268"/>
      <c r="P358" s="268"/>
      <c r="Q358" s="268"/>
      <c r="R358" s="268"/>
      <c r="S358" s="268"/>
      <c r="T358" s="269"/>
      <c r="AT358" s="270" t="s">
        <v>217</v>
      </c>
      <c r="AU358" s="270" t="s">
        <v>81</v>
      </c>
      <c r="AV358" s="13" t="s">
        <v>79</v>
      </c>
      <c r="AW358" s="13" t="s">
        <v>35</v>
      </c>
      <c r="AX358" s="13" t="s">
        <v>72</v>
      </c>
      <c r="AY358" s="270" t="s">
        <v>209</v>
      </c>
    </row>
    <row r="359" s="14" customFormat="1">
      <c r="B359" s="271"/>
      <c r="C359" s="272"/>
      <c r="D359" s="251" t="s">
        <v>217</v>
      </c>
      <c r="E359" s="273" t="s">
        <v>21</v>
      </c>
      <c r="F359" s="274" t="s">
        <v>220</v>
      </c>
      <c r="G359" s="272"/>
      <c r="H359" s="275">
        <v>11.460000000000001</v>
      </c>
      <c r="I359" s="276"/>
      <c r="J359" s="272"/>
      <c r="K359" s="272"/>
      <c r="L359" s="277"/>
      <c r="M359" s="278"/>
      <c r="N359" s="279"/>
      <c r="O359" s="279"/>
      <c r="P359" s="279"/>
      <c r="Q359" s="279"/>
      <c r="R359" s="279"/>
      <c r="S359" s="279"/>
      <c r="T359" s="280"/>
      <c r="AT359" s="281" t="s">
        <v>217</v>
      </c>
      <c r="AU359" s="281" t="s">
        <v>81</v>
      </c>
      <c r="AV359" s="14" t="s">
        <v>216</v>
      </c>
      <c r="AW359" s="14" t="s">
        <v>35</v>
      </c>
      <c r="AX359" s="14" t="s">
        <v>79</v>
      </c>
      <c r="AY359" s="281" t="s">
        <v>209</v>
      </c>
    </row>
    <row r="360" s="11" customFormat="1" ht="29.88" customHeight="1">
      <c r="B360" s="221"/>
      <c r="C360" s="222"/>
      <c r="D360" s="223" t="s">
        <v>71</v>
      </c>
      <c r="E360" s="235" t="s">
        <v>239</v>
      </c>
      <c r="F360" s="235" t="s">
        <v>548</v>
      </c>
      <c r="G360" s="222"/>
      <c r="H360" s="222"/>
      <c r="I360" s="225"/>
      <c r="J360" s="236">
        <f>BK360</f>
        <v>0</v>
      </c>
      <c r="K360" s="222"/>
      <c r="L360" s="227"/>
      <c r="M360" s="228"/>
      <c r="N360" s="229"/>
      <c r="O360" s="229"/>
      <c r="P360" s="230">
        <f>P361</f>
        <v>0</v>
      </c>
      <c r="Q360" s="229"/>
      <c r="R360" s="230">
        <f>R361</f>
        <v>36.562876939999995</v>
      </c>
      <c r="S360" s="229"/>
      <c r="T360" s="231">
        <f>T361</f>
        <v>0</v>
      </c>
      <c r="AR360" s="232" t="s">
        <v>79</v>
      </c>
      <c r="AT360" s="233" t="s">
        <v>71</v>
      </c>
      <c r="AU360" s="233" t="s">
        <v>79</v>
      </c>
      <c r="AY360" s="232" t="s">
        <v>209</v>
      </c>
      <c r="BK360" s="234">
        <f>BK361</f>
        <v>0</v>
      </c>
    </row>
    <row r="361" s="11" customFormat="1" ht="14.88" customHeight="1">
      <c r="B361" s="221"/>
      <c r="C361" s="222"/>
      <c r="D361" s="223" t="s">
        <v>71</v>
      </c>
      <c r="E361" s="235" t="s">
        <v>523</v>
      </c>
      <c r="F361" s="235" t="s">
        <v>549</v>
      </c>
      <c r="G361" s="222"/>
      <c r="H361" s="222"/>
      <c r="I361" s="225"/>
      <c r="J361" s="236">
        <f>BK361</f>
        <v>0</v>
      </c>
      <c r="K361" s="222"/>
      <c r="L361" s="227"/>
      <c r="M361" s="228"/>
      <c r="N361" s="229"/>
      <c r="O361" s="229"/>
      <c r="P361" s="230">
        <f>SUM(P362:P415)</f>
        <v>0</v>
      </c>
      <c r="Q361" s="229"/>
      <c r="R361" s="230">
        <f>SUM(R362:R415)</f>
        <v>36.562876939999995</v>
      </c>
      <c r="S361" s="229"/>
      <c r="T361" s="231">
        <f>SUM(T362:T415)</f>
        <v>0</v>
      </c>
      <c r="AR361" s="232" t="s">
        <v>79</v>
      </c>
      <c r="AT361" s="233" t="s">
        <v>71</v>
      </c>
      <c r="AU361" s="233" t="s">
        <v>81</v>
      </c>
      <c r="AY361" s="232" t="s">
        <v>209</v>
      </c>
      <c r="BK361" s="234">
        <f>SUM(BK362:BK415)</f>
        <v>0</v>
      </c>
    </row>
    <row r="362" s="1" customFormat="1" ht="25.5" customHeight="1">
      <c r="B362" s="47"/>
      <c r="C362" s="237" t="s">
        <v>550</v>
      </c>
      <c r="D362" s="237" t="s">
        <v>211</v>
      </c>
      <c r="E362" s="238" t="s">
        <v>551</v>
      </c>
      <c r="F362" s="239" t="s">
        <v>552</v>
      </c>
      <c r="G362" s="240" t="s">
        <v>268</v>
      </c>
      <c r="H362" s="241">
        <v>140.09</v>
      </c>
      <c r="I362" s="242"/>
      <c r="J362" s="243">
        <f>ROUND(I362*H362,2)</f>
        <v>0</v>
      </c>
      <c r="K362" s="239" t="s">
        <v>215</v>
      </c>
      <c r="L362" s="73"/>
      <c r="M362" s="244" t="s">
        <v>21</v>
      </c>
      <c r="N362" s="245" t="s">
        <v>43</v>
      </c>
      <c r="O362" s="48"/>
      <c r="P362" s="246">
        <f>O362*H362</f>
        <v>0</v>
      </c>
      <c r="Q362" s="246">
        <v>0.028400000000000002</v>
      </c>
      <c r="R362" s="246">
        <f>Q362*H362</f>
        <v>3.9785560000000002</v>
      </c>
      <c r="S362" s="246">
        <v>0</v>
      </c>
      <c r="T362" s="247">
        <f>S362*H362</f>
        <v>0</v>
      </c>
      <c r="AR362" s="25" t="s">
        <v>216</v>
      </c>
      <c r="AT362" s="25" t="s">
        <v>211</v>
      </c>
      <c r="AU362" s="25" t="s">
        <v>101</v>
      </c>
      <c r="AY362" s="25" t="s">
        <v>209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25" t="s">
        <v>79</v>
      </c>
      <c r="BK362" s="248">
        <f>ROUND(I362*H362,2)</f>
        <v>0</v>
      </c>
      <c r="BL362" s="25" t="s">
        <v>216</v>
      </c>
      <c r="BM362" s="25" t="s">
        <v>553</v>
      </c>
    </row>
    <row r="363" s="12" customFormat="1">
      <c r="B363" s="249"/>
      <c r="C363" s="250"/>
      <c r="D363" s="251" t="s">
        <v>217</v>
      </c>
      <c r="E363" s="252" t="s">
        <v>21</v>
      </c>
      <c r="F363" s="253" t="s">
        <v>554</v>
      </c>
      <c r="G363" s="250"/>
      <c r="H363" s="254">
        <v>140.09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AT363" s="260" t="s">
        <v>217</v>
      </c>
      <c r="AU363" s="260" t="s">
        <v>101</v>
      </c>
      <c r="AV363" s="12" t="s">
        <v>81</v>
      </c>
      <c r="AW363" s="12" t="s">
        <v>35</v>
      </c>
      <c r="AX363" s="12" t="s">
        <v>72</v>
      </c>
      <c r="AY363" s="260" t="s">
        <v>209</v>
      </c>
    </row>
    <row r="364" s="13" customFormat="1">
      <c r="B364" s="261"/>
      <c r="C364" s="262"/>
      <c r="D364" s="251" t="s">
        <v>217</v>
      </c>
      <c r="E364" s="263" t="s">
        <v>21</v>
      </c>
      <c r="F364" s="264" t="s">
        <v>555</v>
      </c>
      <c r="G364" s="262"/>
      <c r="H364" s="263" t="s">
        <v>21</v>
      </c>
      <c r="I364" s="265"/>
      <c r="J364" s="262"/>
      <c r="K364" s="262"/>
      <c r="L364" s="266"/>
      <c r="M364" s="267"/>
      <c r="N364" s="268"/>
      <c r="O364" s="268"/>
      <c r="P364" s="268"/>
      <c r="Q364" s="268"/>
      <c r="R364" s="268"/>
      <c r="S364" s="268"/>
      <c r="T364" s="269"/>
      <c r="AT364" s="270" t="s">
        <v>217</v>
      </c>
      <c r="AU364" s="270" t="s">
        <v>101</v>
      </c>
      <c r="AV364" s="13" t="s">
        <v>79</v>
      </c>
      <c r="AW364" s="13" t="s">
        <v>35</v>
      </c>
      <c r="AX364" s="13" t="s">
        <v>72</v>
      </c>
      <c r="AY364" s="270" t="s">
        <v>209</v>
      </c>
    </row>
    <row r="365" s="14" customFormat="1">
      <c r="B365" s="271"/>
      <c r="C365" s="272"/>
      <c r="D365" s="251" t="s">
        <v>217</v>
      </c>
      <c r="E365" s="273" t="s">
        <v>21</v>
      </c>
      <c r="F365" s="274" t="s">
        <v>220</v>
      </c>
      <c r="G365" s="272"/>
      <c r="H365" s="275">
        <v>140.09</v>
      </c>
      <c r="I365" s="276"/>
      <c r="J365" s="272"/>
      <c r="K365" s="272"/>
      <c r="L365" s="277"/>
      <c r="M365" s="278"/>
      <c r="N365" s="279"/>
      <c r="O365" s="279"/>
      <c r="P365" s="279"/>
      <c r="Q365" s="279"/>
      <c r="R365" s="279"/>
      <c r="S365" s="279"/>
      <c r="T365" s="280"/>
      <c r="AT365" s="281" t="s">
        <v>217</v>
      </c>
      <c r="AU365" s="281" t="s">
        <v>101</v>
      </c>
      <c r="AV365" s="14" t="s">
        <v>216</v>
      </c>
      <c r="AW365" s="14" t="s">
        <v>35</v>
      </c>
      <c r="AX365" s="14" t="s">
        <v>79</v>
      </c>
      <c r="AY365" s="281" t="s">
        <v>209</v>
      </c>
    </row>
    <row r="366" s="1" customFormat="1" ht="16.5" customHeight="1">
      <c r="B366" s="47"/>
      <c r="C366" s="237" t="s">
        <v>369</v>
      </c>
      <c r="D366" s="237" t="s">
        <v>211</v>
      </c>
      <c r="E366" s="238" t="s">
        <v>556</v>
      </c>
      <c r="F366" s="239" t="s">
        <v>557</v>
      </c>
      <c r="G366" s="240" t="s">
        <v>390</v>
      </c>
      <c r="H366" s="241">
        <v>65</v>
      </c>
      <c r="I366" s="242"/>
      <c r="J366" s="243">
        <f>ROUND(I366*H366,2)</f>
        <v>0</v>
      </c>
      <c r="K366" s="239" t="s">
        <v>215</v>
      </c>
      <c r="L366" s="73"/>
      <c r="M366" s="244" t="s">
        <v>21</v>
      </c>
      <c r="N366" s="245" t="s">
        <v>43</v>
      </c>
      <c r="O366" s="48"/>
      <c r="P366" s="246">
        <f>O366*H366</f>
        <v>0</v>
      </c>
      <c r="Q366" s="246">
        <v>0.0015</v>
      </c>
      <c r="R366" s="246">
        <f>Q366*H366</f>
        <v>0.097500000000000003</v>
      </c>
      <c r="S366" s="246">
        <v>0</v>
      </c>
      <c r="T366" s="247">
        <f>S366*H366</f>
        <v>0</v>
      </c>
      <c r="AR366" s="25" t="s">
        <v>216</v>
      </c>
      <c r="AT366" s="25" t="s">
        <v>211</v>
      </c>
      <c r="AU366" s="25" t="s">
        <v>101</v>
      </c>
      <c r="AY366" s="25" t="s">
        <v>209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5" t="s">
        <v>79</v>
      </c>
      <c r="BK366" s="248">
        <f>ROUND(I366*H366,2)</f>
        <v>0</v>
      </c>
      <c r="BL366" s="25" t="s">
        <v>216</v>
      </c>
      <c r="BM366" s="25" t="s">
        <v>558</v>
      </c>
    </row>
    <row r="367" s="12" customFormat="1">
      <c r="B367" s="249"/>
      <c r="C367" s="250"/>
      <c r="D367" s="251" t="s">
        <v>217</v>
      </c>
      <c r="E367" s="252" t="s">
        <v>21</v>
      </c>
      <c r="F367" s="253" t="s">
        <v>559</v>
      </c>
      <c r="G367" s="250"/>
      <c r="H367" s="254">
        <v>65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AT367" s="260" t="s">
        <v>217</v>
      </c>
      <c r="AU367" s="260" t="s">
        <v>101</v>
      </c>
      <c r="AV367" s="12" t="s">
        <v>81</v>
      </c>
      <c r="AW367" s="12" t="s">
        <v>35</v>
      </c>
      <c r="AX367" s="12" t="s">
        <v>72</v>
      </c>
      <c r="AY367" s="260" t="s">
        <v>209</v>
      </c>
    </row>
    <row r="368" s="14" customFormat="1">
      <c r="B368" s="271"/>
      <c r="C368" s="272"/>
      <c r="D368" s="251" t="s">
        <v>217</v>
      </c>
      <c r="E368" s="273" t="s">
        <v>21</v>
      </c>
      <c r="F368" s="274" t="s">
        <v>220</v>
      </c>
      <c r="G368" s="272"/>
      <c r="H368" s="275">
        <v>65</v>
      </c>
      <c r="I368" s="276"/>
      <c r="J368" s="272"/>
      <c r="K368" s="272"/>
      <c r="L368" s="277"/>
      <c r="M368" s="278"/>
      <c r="N368" s="279"/>
      <c r="O368" s="279"/>
      <c r="P368" s="279"/>
      <c r="Q368" s="279"/>
      <c r="R368" s="279"/>
      <c r="S368" s="279"/>
      <c r="T368" s="280"/>
      <c r="AT368" s="281" t="s">
        <v>217</v>
      </c>
      <c r="AU368" s="281" t="s">
        <v>101</v>
      </c>
      <c r="AV368" s="14" t="s">
        <v>216</v>
      </c>
      <c r="AW368" s="14" t="s">
        <v>35</v>
      </c>
      <c r="AX368" s="14" t="s">
        <v>79</v>
      </c>
      <c r="AY368" s="281" t="s">
        <v>209</v>
      </c>
    </row>
    <row r="369" s="1" customFormat="1" ht="16.5" customHeight="1">
      <c r="B369" s="47"/>
      <c r="C369" s="237" t="s">
        <v>560</v>
      </c>
      <c r="D369" s="237" t="s">
        <v>211</v>
      </c>
      <c r="E369" s="238" t="s">
        <v>561</v>
      </c>
      <c r="F369" s="239" t="s">
        <v>562</v>
      </c>
      <c r="G369" s="240" t="s">
        <v>390</v>
      </c>
      <c r="H369" s="241">
        <v>85</v>
      </c>
      <c r="I369" s="242"/>
      <c r="J369" s="243">
        <f>ROUND(I369*H369,2)</f>
        <v>0</v>
      </c>
      <c r="K369" s="239" t="s">
        <v>215</v>
      </c>
      <c r="L369" s="73"/>
      <c r="M369" s="244" t="s">
        <v>21</v>
      </c>
      <c r="N369" s="245" t="s">
        <v>43</v>
      </c>
      <c r="O369" s="48"/>
      <c r="P369" s="246">
        <f>O369*H369</f>
        <v>0</v>
      </c>
      <c r="Q369" s="246">
        <v>0</v>
      </c>
      <c r="R369" s="246">
        <f>Q369*H369</f>
        <v>0</v>
      </c>
      <c r="S369" s="246">
        <v>0</v>
      </c>
      <c r="T369" s="247">
        <f>S369*H369</f>
        <v>0</v>
      </c>
      <c r="AR369" s="25" t="s">
        <v>216</v>
      </c>
      <c r="AT369" s="25" t="s">
        <v>211</v>
      </c>
      <c r="AU369" s="25" t="s">
        <v>101</v>
      </c>
      <c r="AY369" s="25" t="s">
        <v>209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25" t="s">
        <v>79</v>
      </c>
      <c r="BK369" s="248">
        <f>ROUND(I369*H369,2)</f>
        <v>0</v>
      </c>
      <c r="BL369" s="25" t="s">
        <v>216</v>
      </c>
      <c r="BM369" s="25" t="s">
        <v>563</v>
      </c>
    </row>
    <row r="370" s="12" customFormat="1">
      <c r="B370" s="249"/>
      <c r="C370" s="250"/>
      <c r="D370" s="251" t="s">
        <v>217</v>
      </c>
      <c r="E370" s="252" t="s">
        <v>21</v>
      </c>
      <c r="F370" s="253" t="s">
        <v>564</v>
      </c>
      <c r="G370" s="250"/>
      <c r="H370" s="254">
        <v>85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AT370" s="260" t="s">
        <v>217</v>
      </c>
      <c r="AU370" s="260" t="s">
        <v>101</v>
      </c>
      <c r="AV370" s="12" t="s">
        <v>81</v>
      </c>
      <c r="AW370" s="12" t="s">
        <v>35</v>
      </c>
      <c r="AX370" s="12" t="s">
        <v>72</v>
      </c>
      <c r="AY370" s="260" t="s">
        <v>209</v>
      </c>
    </row>
    <row r="371" s="14" customFormat="1">
      <c r="B371" s="271"/>
      <c r="C371" s="272"/>
      <c r="D371" s="251" t="s">
        <v>217</v>
      </c>
      <c r="E371" s="273" t="s">
        <v>21</v>
      </c>
      <c r="F371" s="274" t="s">
        <v>220</v>
      </c>
      <c r="G371" s="272"/>
      <c r="H371" s="275">
        <v>85</v>
      </c>
      <c r="I371" s="276"/>
      <c r="J371" s="272"/>
      <c r="K371" s="272"/>
      <c r="L371" s="277"/>
      <c r="M371" s="278"/>
      <c r="N371" s="279"/>
      <c r="O371" s="279"/>
      <c r="P371" s="279"/>
      <c r="Q371" s="279"/>
      <c r="R371" s="279"/>
      <c r="S371" s="279"/>
      <c r="T371" s="280"/>
      <c r="AT371" s="281" t="s">
        <v>217</v>
      </c>
      <c r="AU371" s="281" t="s">
        <v>101</v>
      </c>
      <c r="AV371" s="14" t="s">
        <v>216</v>
      </c>
      <c r="AW371" s="14" t="s">
        <v>35</v>
      </c>
      <c r="AX371" s="14" t="s">
        <v>79</v>
      </c>
      <c r="AY371" s="281" t="s">
        <v>209</v>
      </c>
    </row>
    <row r="372" s="1" customFormat="1" ht="25.5" customHeight="1">
      <c r="B372" s="47"/>
      <c r="C372" s="237" t="s">
        <v>374</v>
      </c>
      <c r="D372" s="237" t="s">
        <v>211</v>
      </c>
      <c r="E372" s="238" t="s">
        <v>565</v>
      </c>
      <c r="F372" s="239" t="s">
        <v>566</v>
      </c>
      <c r="G372" s="240" t="s">
        <v>268</v>
      </c>
      <c r="H372" s="241">
        <v>386.678</v>
      </c>
      <c r="I372" s="242"/>
      <c r="J372" s="243">
        <f>ROUND(I372*H372,2)</f>
        <v>0</v>
      </c>
      <c r="K372" s="239" t="s">
        <v>215</v>
      </c>
      <c r="L372" s="73"/>
      <c r="M372" s="244" t="s">
        <v>21</v>
      </c>
      <c r="N372" s="245" t="s">
        <v>43</v>
      </c>
      <c r="O372" s="48"/>
      <c r="P372" s="246">
        <f>O372*H372</f>
        <v>0</v>
      </c>
      <c r="Q372" s="246">
        <v>0.028400000000000002</v>
      </c>
      <c r="R372" s="246">
        <f>Q372*H372</f>
        <v>10.981655200000001</v>
      </c>
      <c r="S372" s="246">
        <v>0</v>
      </c>
      <c r="T372" s="247">
        <f>S372*H372</f>
        <v>0</v>
      </c>
      <c r="AR372" s="25" t="s">
        <v>216</v>
      </c>
      <c r="AT372" s="25" t="s">
        <v>211</v>
      </c>
      <c r="AU372" s="25" t="s">
        <v>101</v>
      </c>
      <c r="AY372" s="25" t="s">
        <v>209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25" t="s">
        <v>79</v>
      </c>
      <c r="BK372" s="248">
        <f>ROUND(I372*H372,2)</f>
        <v>0</v>
      </c>
      <c r="BL372" s="25" t="s">
        <v>216</v>
      </c>
      <c r="BM372" s="25" t="s">
        <v>567</v>
      </c>
    </row>
    <row r="373" s="12" customFormat="1">
      <c r="B373" s="249"/>
      <c r="C373" s="250"/>
      <c r="D373" s="251" t="s">
        <v>217</v>
      </c>
      <c r="E373" s="252" t="s">
        <v>21</v>
      </c>
      <c r="F373" s="253" t="s">
        <v>568</v>
      </c>
      <c r="G373" s="250"/>
      <c r="H373" s="254">
        <v>386.678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AT373" s="260" t="s">
        <v>217</v>
      </c>
      <c r="AU373" s="260" t="s">
        <v>101</v>
      </c>
      <c r="AV373" s="12" t="s">
        <v>81</v>
      </c>
      <c r="AW373" s="12" t="s">
        <v>35</v>
      </c>
      <c r="AX373" s="12" t="s">
        <v>72</v>
      </c>
      <c r="AY373" s="260" t="s">
        <v>209</v>
      </c>
    </row>
    <row r="374" s="13" customFormat="1">
      <c r="B374" s="261"/>
      <c r="C374" s="262"/>
      <c r="D374" s="251" t="s">
        <v>217</v>
      </c>
      <c r="E374" s="263" t="s">
        <v>21</v>
      </c>
      <c r="F374" s="264" t="s">
        <v>555</v>
      </c>
      <c r="G374" s="262"/>
      <c r="H374" s="263" t="s">
        <v>21</v>
      </c>
      <c r="I374" s="265"/>
      <c r="J374" s="262"/>
      <c r="K374" s="262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217</v>
      </c>
      <c r="AU374" s="270" t="s">
        <v>101</v>
      </c>
      <c r="AV374" s="13" t="s">
        <v>79</v>
      </c>
      <c r="AW374" s="13" t="s">
        <v>35</v>
      </c>
      <c r="AX374" s="13" t="s">
        <v>72</v>
      </c>
      <c r="AY374" s="270" t="s">
        <v>209</v>
      </c>
    </row>
    <row r="375" s="14" customFormat="1">
      <c r="B375" s="271"/>
      <c r="C375" s="272"/>
      <c r="D375" s="251" t="s">
        <v>217</v>
      </c>
      <c r="E375" s="273" t="s">
        <v>21</v>
      </c>
      <c r="F375" s="274" t="s">
        <v>220</v>
      </c>
      <c r="G375" s="272"/>
      <c r="H375" s="275">
        <v>386.678</v>
      </c>
      <c r="I375" s="276"/>
      <c r="J375" s="272"/>
      <c r="K375" s="272"/>
      <c r="L375" s="277"/>
      <c r="M375" s="278"/>
      <c r="N375" s="279"/>
      <c r="O375" s="279"/>
      <c r="P375" s="279"/>
      <c r="Q375" s="279"/>
      <c r="R375" s="279"/>
      <c r="S375" s="279"/>
      <c r="T375" s="280"/>
      <c r="AT375" s="281" t="s">
        <v>217</v>
      </c>
      <c r="AU375" s="281" t="s">
        <v>101</v>
      </c>
      <c r="AV375" s="14" t="s">
        <v>216</v>
      </c>
      <c r="AW375" s="14" t="s">
        <v>35</v>
      </c>
      <c r="AX375" s="14" t="s">
        <v>79</v>
      </c>
      <c r="AY375" s="281" t="s">
        <v>209</v>
      </c>
    </row>
    <row r="376" s="1" customFormat="1" ht="16.5" customHeight="1">
      <c r="B376" s="47"/>
      <c r="C376" s="237" t="s">
        <v>569</v>
      </c>
      <c r="D376" s="237" t="s">
        <v>211</v>
      </c>
      <c r="E376" s="238" t="s">
        <v>570</v>
      </c>
      <c r="F376" s="239" t="s">
        <v>571</v>
      </c>
      <c r="G376" s="240" t="s">
        <v>268</v>
      </c>
      <c r="H376" s="241">
        <v>12</v>
      </c>
      <c r="I376" s="242"/>
      <c r="J376" s="243">
        <f>ROUND(I376*H376,2)</f>
        <v>0</v>
      </c>
      <c r="K376" s="239" t="s">
        <v>215</v>
      </c>
      <c r="L376" s="73"/>
      <c r="M376" s="244" t="s">
        <v>21</v>
      </c>
      <c r="N376" s="245" t="s">
        <v>43</v>
      </c>
      <c r="O376" s="48"/>
      <c r="P376" s="246">
        <f>O376*H376</f>
        <v>0</v>
      </c>
      <c r="Q376" s="246">
        <v>0.041529999999999997</v>
      </c>
      <c r="R376" s="246">
        <f>Q376*H376</f>
        <v>0.49835999999999997</v>
      </c>
      <c r="S376" s="246">
        <v>0</v>
      </c>
      <c r="T376" s="247">
        <f>S376*H376</f>
        <v>0</v>
      </c>
      <c r="AR376" s="25" t="s">
        <v>216</v>
      </c>
      <c r="AT376" s="25" t="s">
        <v>211</v>
      </c>
      <c r="AU376" s="25" t="s">
        <v>101</v>
      </c>
      <c r="AY376" s="25" t="s">
        <v>209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25" t="s">
        <v>79</v>
      </c>
      <c r="BK376" s="248">
        <f>ROUND(I376*H376,2)</f>
        <v>0</v>
      </c>
      <c r="BL376" s="25" t="s">
        <v>216</v>
      </c>
      <c r="BM376" s="25" t="s">
        <v>572</v>
      </c>
    </row>
    <row r="377" s="12" customFormat="1">
      <c r="B377" s="249"/>
      <c r="C377" s="250"/>
      <c r="D377" s="251" t="s">
        <v>217</v>
      </c>
      <c r="E377" s="252" t="s">
        <v>21</v>
      </c>
      <c r="F377" s="253" t="s">
        <v>573</v>
      </c>
      <c r="G377" s="250"/>
      <c r="H377" s="254">
        <v>12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AT377" s="260" t="s">
        <v>217</v>
      </c>
      <c r="AU377" s="260" t="s">
        <v>101</v>
      </c>
      <c r="AV377" s="12" t="s">
        <v>81</v>
      </c>
      <c r="AW377" s="12" t="s">
        <v>35</v>
      </c>
      <c r="AX377" s="12" t="s">
        <v>72</v>
      </c>
      <c r="AY377" s="260" t="s">
        <v>209</v>
      </c>
    </row>
    <row r="378" s="14" customFormat="1">
      <c r="B378" s="271"/>
      <c r="C378" s="272"/>
      <c r="D378" s="251" t="s">
        <v>217</v>
      </c>
      <c r="E378" s="273" t="s">
        <v>21</v>
      </c>
      <c r="F378" s="274" t="s">
        <v>220</v>
      </c>
      <c r="G378" s="272"/>
      <c r="H378" s="275">
        <v>12</v>
      </c>
      <c r="I378" s="276"/>
      <c r="J378" s="272"/>
      <c r="K378" s="272"/>
      <c r="L378" s="277"/>
      <c r="M378" s="278"/>
      <c r="N378" s="279"/>
      <c r="O378" s="279"/>
      <c r="P378" s="279"/>
      <c r="Q378" s="279"/>
      <c r="R378" s="279"/>
      <c r="S378" s="279"/>
      <c r="T378" s="280"/>
      <c r="AT378" s="281" t="s">
        <v>217</v>
      </c>
      <c r="AU378" s="281" t="s">
        <v>101</v>
      </c>
      <c r="AV378" s="14" t="s">
        <v>216</v>
      </c>
      <c r="AW378" s="14" t="s">
        <v>35</v>
      </c>
      <c r="AX378" s="14" t="s">
        <v>79</v>
      </c>
      <c r="AY378" s="281" t="s">
        <v>209</v>
      </c>
    </row>
    <row r="379" s="1" customFormat="1" ht="16.5" customHeight="1">
      <c r="B379" s="47"/>
      <c r="C379" s="237" t="s">
        <v>379</v>
      </c>
      <c r="D379" s="237" t="s">
        <v>211</v>
      </c>
      <c r="E379" s="238" t="s">
        <v>574</v>
      </c>
      <c r="F379" s="239" t="s">
        <v>575</v>
      </c>
      <c r="G379" s="240" t="s">
        <v>268</v>
      </c>
      <c r="H379" s="241">
        <v>22</v>
      </c>
      <c r="I379" s="242"/>
      <c r="J379" s="243">
        <f>ROUND(I379*H379,2)</f>
        <v>0</v>
      </c>
      <c r="K379" s="239" t="s">
        <v>215</v>
      </c>
      <c r="L379" s="73"/>
      <c r="M379" s="244" t="s">
        <v>21</v>
      </c>
      <c r="N379" s="245" t="s">
        <v>43</v>
      </c>
      <c r="O379" s="48"/>
      <c r="P379" s="246">
        <f>O379*H379</f>
        <v>0</v>
      </c>
      <c r="Q379" s="246">
        <v>0.00084999999999999995</v>
      </c>
      <c r="R379" s="246">
        <f>Q379*H379</f>
        <v>0.018699999999999998</v>
      </c>
      <c r="S379" s="246">
        <v>0</v>
      </c>
      <c r="T379" s="247">
        <f>S379*H379</f>
        <v>0</v>
      </c>
      <c r="AR379" s="25" t="s">
        <v>216</v>
      </c>
      <c r="AT379" s="25" t="s">
        <v>211</v>
      </c>
      <c r="AU379" s="25" t="s">
        <v>101</v>
      </c>
      <c r="AY379" s="25" t="s">
        <v>209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25" t="s">
        <v>79</v>
      </c>
      <c r="BK379" s="248">
        <f>ROUND(I379*H379,2)</f>
        <v>0</v>
      </c>
      <c r="BL379" s="25" t="s">
        <v>216</v>
      </c>
      <c r="BM379" s="25" t="s">
        <v>576</v>
      </c>
    </row>
    <row r="380" s="12" customFormat="1">
      <c r="B380" s="249"/>
      <c r="C380" s="250"/>
      <c r="D380" s="251" t="s">
        <v>217</v>
      </c>
      <c r="E380" s="252" t="s">
        <v>21</v>
      </c>
      <c r="F380" s="253" t="s">
        <v>577</v>
      </c>
      <c r="G380" s="250"/>
      <c r="H380" s="254">
        <v>22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AT380" s="260" t="s">
        <v>217</v>
      </c>
      <c r="AU380" s="260" t="s">
        <v>101</v>
      </c>
      <c r="AV380" s="12" t="s">
        <v>81</v>
      </c>
      <c r="AW380" s="12" t="s">
        <v>35</v>
      </c>
      <c r="AX380" s="12" t="s">
        <v>72</v>
      </c>
      <c r="AY380" s="260" t="s">
        <v>209</v>
      </c>
    </row>
    <row r="381" s="14" customFormat="1">
      <c r="B381" s="271"/>
      <c r="C381" s="272"/>
      <c r="D381" s="251" t="s">
        <v>217</v>
      </c>
      <c r="E381" s="273" t="s">
        <v>21</v>
      </c>
      <c r="F381" s="274" t="s">
        <v>220</v>
      </c>
      <c r="G381" s="272"/>
      <c r="H381" s="275">
        <v>22</v>
      </c>
      <c r="I381" s="276"/>
      <c r="J381" s="272"/>
      <c r="K381" s="272"/>
      <c r="L381" s="277"/>
      <c r="M381" s="278"/>
      <c r="N381" s="279"/>
      <c r="O381" s="279"/>
      <c r="P381" s="279"/>
      <c r="Q381" s="279"/>
      <c r="R381" s="279"/>
      <c r="S381" s="279"/>
      <c r="T381" s="280"/>
      <c r="AT381" s="281" t="s">
        <v>217</v>
      </c>
      <c r="AU381" s="281" t="s">
        <v>101</v>
      </c>
      <c r="AV381" s="14" t="s">
        <v>216</v>
      </c>
      <c r="AW381" s="14" t="s">
        <v>35</v>
      </c>
      <c r="AX381" s="14" t="s">
        <v>79</v>
      </c>
      <c r="AY381" s="281" t="s">
        <v>209</v>
      </c>
    </row>
    <row r="382" s="1" customFormat="1" ht="25.5" customHeight="1">
      <c r="B382" s="47"/>
      <c r="C382" s="237" t="s">
        <v>578</v>
      </c>
      <c r="D382" s="237" t="s">
        <v>211</v>
      </c>
      <c r="E382" s="238" t="s">
        <v>579</v>
      </c>
      <c r="F382" s="239" t="s">
        <v>580</v>
      </c>
      <c r="G382" s="240" t="s">
        <v>268</v>
      </c>
      <c r="H382" s="241">
        <v>109.61</v>
      </c>
      <c r="I382" s="242"/>
      <c r="J382" s="243">
        <f>ROUND(I382*H382,2)</f>
        <v>0</v>
      </c>
      <c r="K382" s="239" t="s">
        <v>215</v>
      </c>
      <c r="L382" s="73"/>
      <c r="M382" s="244" t="s">
        <v>21</v>
      </c>
      <c r="N382" s="245" t="s">
        <v>43</v>
      </c>
      <c r="O382" s="48"/>
      <c r="P382" s="246">
        <f>O382*H382</f>
        <v>0</v>
      </c>
      <c r="Q382" s="246">
        <v>0.020799999999999999</v>
      </c>
      <c r="R382" s="246">
        <f>Q382*H382</f>
        <v>2.2798879999999997</v>
      </c>
      <c r="S382" s="246">
        <v>0</v>
      </c>
      <c r="T382" s="247">
        <f>S382*H382</f>
        <v>0</v>
      </c>
      <c r="AR382" s="25" t="s">
        <v>216</v>
      </c>
      <c r="AT382" s="25" t="s">
        <v>211</v>
      </c>
      <c r="AU382" s="25" t="s">
        <v>101</v>
      </c>
      <c r="AY382" s="25" t="s">
        <v>209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25" t="s">
        <v>79</v>
      </c>
      <c r="BK382" s="248">
        <f>ROUND(I382*H382,2)</f>
        <v>0</v>
      </c>
      <c r="BL382" s="25" t="s">
        <v>216</v>
      </c>
      <c r="BM382" s="25" t="s">
        <v>581</v>
      </c>
    </row>
    <row r="383" s="12" customFormat="1">
      <c r="B383" s="249"/>
      <c r="C383" s="250"/>
      <c r="D383" s="251" t="s">
        <v>217</v>
      </c>
      <c r="E383" s="252" t="s">
        <v>21</v>
      </c>
      <c r="F383" s="253" t="s">
        <v>582</v>
      </c>
      <c r="G383" s="250"/>
      <c r="H383" s="254">
        <v>109.61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AT383" s="260" t="s">
        <v>217</v>
      </c>
      <c r="AU383" s="260" t="s">
        <v>101</v>
      </c>
      <c r="AV383" s="12" t="s">
        <v>81</v>
      </c>
      <c r="AW383" s="12" t="s">
        <v>35</v>
      </c>
      <c r="AX383" s="12" t="s">
        <v>72</v>
      </c>
      <c r="AY383" s="260" t="s">
        <v>209</v>
      </c>
    </row>
    <row r="384" s="13" customFormat="1">
      <c r="B384" s="261"/>
      <c r="C384" s="262"/>
      <c r="D384" s="251" t="s">
        <v>217</v>
      </c>
      <c r="E384" s="263" t="s">
        <v>21</v>
      </c>
      <c r="F384" s="264" t="s">
        <v>555</v>
      </c>
      <c r="G384" s="262"/>
      <c r="H384" s="263" t="s">
        <v>21</v>
      </c>
      <c r="I384" s="265"/>
      <c r="J384" s="262"/>
      <c r="K384" s="262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217</v>
      </c>
      <c r="AU384" s="270" t="s">
        <v>101</v>
      </c>
      <c r="AV384" s="13" t="s">
        <v>79</v>
      </c>
      <c r="AW384" s="13" t="s">
        <v>35</v>
      </c>
      <c r="AX384" s="13" t="s">
        <v>72</v>
      </c>
      <c r="AY384" s="270" t="s">
        <v>209</v>
      </c>
    </row>
    <row r="385" s="14" customFormat="1">
      <c r="B385" s="271"/>
      <c r="C385" s="272"/>
      <c r="D385" s="251" t="s">
        <v>217</v>
      </c>
      <c r="E385" s="273" t="s">
        <v>21</v>
      </c>
      <c r="F385" s="274" t="s">
        <v>220</v>
      </c>
      <c r="G385" s="272"/>
      <c r="H385" s="275">
        <v>109.61</v>
      </c>
      <c r="I385" s="276"/>
      <c r="J385" s="272"/>
      <c r="K385" s="272"/>
      <c r="L385" s="277"/>
      <c r="M385" s="278"/>
      <c r="N385" s="279"/>
      <c r="O385" s="279"/>
      <c r="P385" s="279"/>
      <c r="Q385" s="279"/>
      <c r="R385" s="279"/>
      <c r="S385" s="279"/>
      <c r="T385" s="280"/>
      <c r="AT385" s="281" t="s">
        <v>217</v>
      </c>
      <c r="AU385" s="281" t="s">
        <v>101</v>
      </c>
      <c r="AV385" s="14" t="s">
        <v>216</v>
      </c>
      <c r="AW385" s="14" t="s">
        <v>35</v>
      </c>
      <c r="AX385" s="14" t="s">
        <v>79</v>
      </c>
      <c r="AY385" s="281" t="s">
        <v>209</v>
      </c>
    </row>
    <row r="386" s="1" customFormat="1" ht="25.5" customHeight="1">
      <c r="B386" s="47"/>
      <c r="C386" s="237" t="s">
        <v>384</v>
      </c>
      <c r="D386" s="237" t="s">
        <v>211</v>
      </c>
      <c r="E386" s="238" t="s">
        <v>583</v>
      </c>
      <c r="F386" s="239" t="s">
        <v>584</v>
      </c>
      <c r="G386" s="240" t="s">
        <v>268</v>
      </c>
      <c r="H386" s="241">
        <v>33</v>
      </c>
      <c r="I386" s="242"/>
      <c r="J386" s="243">
        <f>ROUND(I386*H386,2)</f>
        <v>0</v>
      </c>
      <c r="K386" s="239" t="s">
        <v>215</v>
      </c>
      <c r="L386" s="73"/>
      <c r="M386" s="244" t="s">
        <v>21</v>
      </c>
      <c r="N386" s="245" t="s">
        <v>43</v>
      </c>
      <c r="O386" s="48"/>
      <c r="P386" s="246">
        <f>O386*H386</f>
        <v>0</v>
      </c>
      <c r="Q386" s="246">
        <v>0.018380000000000001</v>
      </c>
      <c r="R386" s="246">
        <f>Q386*H386</f>
        <v>0.60653999999999997</v>
      </c>
      <c r="S386" s="246">
        <v>0</v>
      </c>
      <c r="T386" s="247">
        <f>S386*H386</f>
        <v>0</v>
      </c>
      <c r="AR386" s="25" t="s">
        <v>216</v>
      </c>
      <c r="AT386" s="25" t="s">
        <v>211</v>
      </c>
      <c r="AU386" s="25" t="s">
        <v>101</v>
      </c>
      <c r="AY386" s="25" t="s">
        <v>209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25" t="s">
        <v>79</v>
      </c>
      <c r="BK386" s="248">
        <f>ROUND(I386*H386,2)</f>
        <v>0</v>
      </c>
      <c r="BL386" s="25" t="s">
        <v>216</v>
      </c>
      <c r="BM386" s="25" t="s">
        <v>585</v>
      </c>
    </row>
    <row r="387" s="12" customFormat="1">
      <c r="B387" s="249"/>
      <c r="C387" s="250"/>
      <c r="D387" s="251" t="s">
        <v>217</v>
      </c>
      <c r="E387" s="252" t="s">
        <v>21</v>
      </c>
      <c r="F387" s="253" t="s">
        <v>586</v>
      </c>
      <c r="G387" s="250"/>
      <c r="H387" s="254">
        <v>33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AT387" s="260" t="s">
        <v>217</v>
      </c>
      <c r="AU387" s="260" t="s">
        <v>101</v>
      </c>
      <c r="AV387" s="12" t="s">
        <v>81</v>
      </c>
      <c r="AW387" s="12" t="s">
        <v>35</v>
      </c>
      <c r="AX387" s="12" t="s">
        <v>72</v>
      </c>
      <c r="AY387" s="260" t="s">
        <v>209</v>
      </c>
    </row>
    <row r="388" s="13" customFormat="1">
      <c r="B388" s="261"/>
      <c r="C388" s="262"/>
      <c r="D388" s="251" t="s">
        <v>217</v>
      </c>
      <c r="E388" s="263" t="s">
        <v>21</v>
      </c>
      <c r="F388" s="264" t="s">
        <v>555</v>
      </c>
      <c r="G388" s="262"/>
      <c r="H388" s="263" t="s">
        <v>21</v>
      </c>
      <c r="I388" s="265"/>
      <c r="J388" s="262"/>
      <c r="K388" s="262"/>
      <c r="L388" s="266"/>
      <c r="M388" s="267"/>
      <c r="N388" s="268"/>
      <c r="O388" s="268"/>
      <c r="P388" s="268"/>
      <c r="Q388" s="268"/>
      <c r="R388" s="268"/>
      <c r="S388" s="268"/>
      <c r="T388" s="269"/>
      <c r="AT388" s="270" t="s">
        <v>217</v>
      </c>
      <c r="AU388" s="270" t="s">
        <v>101</v>
      </c>
      <c r="AV388" s="13" t="s">
        <v>79</v>
      </c>
      <c r="AW388" s="13" t="s">
        <v>35</v>
      </c>
      <c r="AX388" s="13" t="s">
        <v>72</v>
      </c>
      <c r="AY388" s="270" t="s">
        <v>209</v>
      </c>
    </row>
    <row r="389" s="14" customFormat="1">
      <c r="B389" s="271"/>
      <c r="C389" s="272"/>
      <c r="D389" s="251" t="s">
        <v>217</v>
      </c>
      <c r="E389" s="273" t="s">
        <v>21</v>
      </c>
      <c r="F389" s="274" t="s">
        <v>220</v>
      </c>
      <c r="G389" s="272"/>
      <c r="H389" s="275">
        <v>33</v>
      </c>
      <c r="I389" s="276"/>
      <c r="J389" s="272"/>
      <c r="K389" s="272"/>
      <c r="L389" s="277"/>
      <c r="M389" s="278"/>
      <c r="N389" s="279"/>
      <c r="O389" s="279"/>
      <c r="P389" s="279"/>
      <c r="Q389" s="279"/>
      <c r="R389" s="279"/>
      <c r="S389" s="279"/>
      <c r="T389" s="280"/>
      <c r="AT389" s="281" t="s">
        <v>217</v>
      </c>
      <c r="AU389" s="281" t="s">
        <v>101</v>
      </c>
      <c r="AV389" s="14" t="s">
        <v>216</v>
      </c>
      <c r="AW389" s="14" t="s">
        <v>35</v>
      </c>
      <c r="AX389" s="14" t="s">
        <v>79</v>
      </c>
      <c r="AY389" s="281" t="s">
        <v>209</v>
      </c>
    </row>
    <row r="390" s="1" customFormat="1" ht="16.5" customHeight="1">
      <c r="B390" s="47"/>
      <c r="C390" s="237" t="s">
        <v>587</v>
      </c>
      <c r="D390" s="237" t="s">
        <v>211</v>
      </c>
      <c r="E390" s="238" t="s">
        <v>588</v>
      </c>
      <c r="F390" s="239" t="s">
        <v>589</v>
      </c>
      <c r="G390" s="240" t="s">
        <v>268</v>
      </c>
      <c r="H390" s="241">
        <v>6</v>
      </c>
      <c r="I390" s="242"/>
      <c r="J390" s="243">
        <f>ROUND(I390*H390,2)</f>
        <v>0</v>
      </c>
      <c r="K390" s="239" t="s">
        <v>215</v>
      </c>
      <c r="L390" s="73"/>
      <c r="M390" s="244" t="s">
        <v>21</v>
      </c>
      <c r="N390" s="245" t="s">
        <v>43</v>
      </c>
      <c r="O390" s="48"/>
      <c r="P390" s="246">
        <f>O390*H390</f>
        <v>0</v>
      </c>
      <c r="Q390" s="246">
        <v>0.027300000000000001</v>
      </c>
      <c r="R390" s="246">
        <f>Q390*H390</f>
        <v>0.1638</v>
      </c>
      <c r="S390" s="246">
        <v>0</v>
      </c>
      <c r="T390" s="247">
        <f>S390*H390</f>
        <v>0</v>
      </c>
      <c r="AR390" s="25" t="s">
        <v>216</v>
      </c>
      <c r="AT390" s="25" t="s">
        <v>211</v>
      </c>
      <c r="AU390" s="25" t="s">
        <v>101</v>
      </c>
      <c r="AY390" s="25" t="s">
        <v>209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25" t="s">
        <v>79</v>
      </c>
      <c r="BK390" s="248">
        <f>ROUND(I390*H390,2)</f>
        <v>0</v>
      </c>
      <c r="BL390" s="25" t="s">
        <v>216</v>
      </c>
      <c r="BM390" s="25" t="s">
        <v>590</v>
      </c>
    </row>
    <row r="391" s="12" customFormat="1">
      <c r="B391" s="249"/>
      <c r="C391" s="250"/>
      <c r="D391" s="251" t="s">
        <v>217</v>
      </c>
      <c r="E391" s="252" t="s">
        <v>21</v>
      </c>
      <c r="F391" s="253" t="s">
        <v>591</v>
      </c>
      <c r="G391" s="250"/>
      <c r="H391" s="254">
        <v>6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AT391" s="260" t="s">
        <v>217</v>
      </c>
      <c r="AU391" s="260" t="s">
        <v>101</v>
      </c>
      <c r="AV391" s="12" t="s">
        <v>81</v>
      </c>
      <c r="AW391" s="12" t="s">
        <v>35</v>
      </c>
      <c r="AX391" s="12" t="s">
        <v>72</v>
      </c>
      <c r="AY391" s="260" t="s">
        <v>209</v>
      </c>
    </row>
    <row r="392" s="14" customFormat="1">
      <c r="B392" s="271"/>
      <c r="C392" s="272"/>
      <c r="D392" s="251" t="s">
        <v>217</v>
      </c>
      <c r="E392" s="273" t="s">
        <v>21</v>
      </c>
      <c r="F392" s="274" t="s">
        <v>220</v>
      </c>
      <c r="G392" s="272"/>
      <c r="H392" s="275">
        <v>6</v>
      </c>
      <c r="I392" s="276"/>
      <c r="J392" s="272"/>
      <c r="K392" s="272"/>
      <c r="L392" s="277"/>
      <c r="M392" s="278"/>
      <c r="N392" s="279"/>
      <c r="O392" s="279"/>
      <c r="P392" s="279"/>
      <c r="Q392" s="279"/>
      <c r="R392" s="279"/>
      <c r="S392" s="279"/>
      <c r="T392" s="280"/>
      <c r="AT392" s="281" t="s">
        <v>217</v>
      </c>
      <c r="AU392" s="281" t="s">
        <v>101</v>
      </c>
      <c r="AV392" s="14" t="s">
        <v>216</v>
      </c>
      <c r="AW392" s="14" t="s">
        <v>35</v>
      </c>
      <c r="AX392" s="14" t="s">
        <v>79</v>
      </c>
      <c r="AY392" s="281" t="s">
        <v>209</v>
      </c>
    </row>
    <row r="393" s="1" customFormat="1" ht="16.5" customHeight="1">
      <c r="B393" s="47"/>
      <c r="C393" s="237" t="s">
        <v>391</v>
      </c>
      <c r="D393" s="237" t="s">
        <v>211</v>
      </c>
      <c r="E393" s="238" t="s">
        <v>592</v>
      </c>
      <c r="F393" s="239" t="s">
        <v>593</v>
      </c>
      <c r="G393" s="240" t="s">
        <v>268</v>
      </c>
      <c r="H393" s="241">
        <v>140.19999999999999</v>
      </c>
      <c r="I393" s="242"/>
      <c r="J393" s="243">
        <f>ROUND(I393*H393,2)</f>
        <v>0</v>
      </c>
      <c r="K393" s="239" t="s">
        <v>215</v>
      </c>
      <c r="L393" s="73"/>
      <c r="M393" s="244" t="s">
        <v>21</v>
      </c>
      <c r="N393" s="245" t="s">
        <v>43</v>
      </c>
      <c r="O393" s="48"/>
      <c r="P393" s="246">
        <f>O393*H393</f>
        <v>0</v>
      </c>
      <c r="Q393" s="246">
        <v>0.0027299999999999998</v>
      </c>
      <c r="R393" s="246">
        <f>Q393*H393</f>
        <v>0.38274599999999992</v>
      </c>
      <c r="S393" s="246">
        <v>0</v>
      </c>
      <c r="T393" s="247">
        <f>S393*H393</f>
        <v>0</v>
      </c>
      <c r="AR393" s="25" t="s">
        <v>216</v>
      </c>
      <c r="AT393" s="25" t="s">
        <v>211</v>
      </c>
      <c r="AU393" s="25" t="s">
        <v>101</v>
      </c>
      <c r="AY393" s="25" t="s">
        <v>209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25" t="s">
        <v>79</v>
      </c>
      <c r="BK393" s="248">
        <f>ROUND(I393*H393,2)</f>
        <v>0</v>
      </c>
      <c r="BL393" s="25" t="s">
        <v>216</v>
      </c>
      <c r="BM393" s="25" t="s">
        <v>594</v>
      </c>
    </row>
    <row r="394" s="12" customFormat="1">
      <c r="B394" s="249"/>
      <c r="C394" s="250"/>
      <c r="D394" s="251" t="s">
        <v>217</v>
      </c>
      <c r="E394" s="252" t="s">
        <v>21</v>
      </c>
      <c r="F394" s="253" t="s">
        <v>595</v>
      </c>
      <c r="G394" s="250"/>
      <c r="H394" s="254">
        <v>140.19999999999999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AT394" s="260" t="s">
        <v>217</v>
      </c>
      <c r="AU394" s="260" t="s">
        <v>101</v>
      </c>
      <c r="AV394" s="12" t="s">
        <v>81</v>
      </c>
      <c r="AW394" s="12" t="s">
        <v>35</v>
      </c>
      <c r="AX394" s="12" t="s">
        <v>72</v>
      </c>
      <c r="AY394" s="260" t="s">
        <v>209</v>
      </c>
    </row>
    <row r="395" s="14" customFormat="1">
      <c r="B395" s="271"/>
      <c r="C395" s="272"/>
      <c r="D395" s="251" t="s">
        <v>217</v>
      </c>
      <c r="E395" s="273" t="s">
        <v>21</v>
      </c>
      <c r="F395" s="274" t="s">
        <v>220</v>
      </c>
      <c r="G395" s="272"/>
      <c r="H395" s="275">
        <v>140.19999999999999</v>
      </c>
      <c r="I395" s="276"/>
      <c r="J395" s="272"/>
      <c r="K395" s="272"/>
      <c r="L395" s="277"/>
      <c r="M395" s="278"/>
      <c r="N395" s="279"/>
      <c r="O395" s="279"/>
      <c r="P395" s="279"/>
      <c r="Q395" s="279"/>
      <c r="R395" s="279"/>
      <c r="S395" s="279"/>
      <c r="T395" s="280"/>
      <c r="AT395" s="281" t="s">
        <v>217</v>
      </c>
      <c r="AU395" s="281" t="s">
        <v>101</v>
      </c>
      <c r="AV395" s="14" t="s">
        <v>216</v>
      </c>
      <c r="AW395" s="14" t="s">
        <v>35</v>
      </c>
      <c r="AX395" s="14" t="s">
        <v>79</v>
      </c>
      <c r="AY395" s="281" t="s">
        <v>209</v>
      </c>
    </row>
    <row r="396" s="1" customFormat="1" ht="25.5" customHeight="1">
      <c r="B396" s="47"/>
      <c r="C396" s="237" t="s">
        <v>596</v>
      </c>
      <c r="D396" s="237" t="s">
        <v>211</v>
      </c>
      <c r="E396" s="238" t="s">
        <v>597</v>
      </c>
      <c r="F396" s="239" t="s">
        <v>598</v>
      </c>
      <c r="G396" s="240" t="s">
        <v>268</v>
      </c>
      <c r="H396" s="241">
        <v>140.19999999999999</v>
      </c>
      <c r="I396" s="242"/>
      <c r="J396" s="243">
        <f>ROUND(I396*H396,2)</f>
        <v>0</v>
      </c>
      <c r="K396" s="239" t="s">
        <v>215</v>
      </c>
      <c r="L396" s="73"/>
      <c r="M396" s="244" t="s">
        <v>21</v>
      </c>
      <c r="N396" s="245" t="s">
        <v>43</v>
      </c>
      <c r="O396" s="48"/>
      <c r="P396" s="246">
        <f>O396*H396</f>
        <v>0</v>
      </c>
      <c r="Q396" s="246">
        <v>0.0048900000000000002</v>
      </c>
      <c r="R396" s="246">
        <f>Q396*H396</f>
        <v>0.68557800000000002</v>
      </c>
      <c r="S396" s="246">
        <v>0</v>
      </c>
      <c r="T396" s="247">
        <f>S396*H396</f>
        <v>0</v>
      </c>
      <c r="AR396" s="25" t="s">
        <v>216</v>
      </c>
      <c r="AT396" s="25" t="s">
        <v>211</v>
      </c>
      <c r="AU396" s="25" t="s">
        <v>101</v>
      </c>
      <c r="AY396" s="25" t="s">
        <v>209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25" t="s">
        <v>79</v>
      </c>
      <c r="BK396" s="248">
        <f>ROUND(I396*H396,2)</f>
        <v>0</v>
      </c>
      <c r="BL396" s="25" t="s">
        <v>216</v>
      </c>
      <c r="BM396" s="25" t="s">
        <v>599</v>
      </c>
    </row>
    <row r="397" s="12" customFormat="1">
      <c r="B397" s="249"/>
      <c r="C397" s="250"/>
      <c r="D397" s="251" t="s">
        <v>217</v>
      </c>
      <c r="E397" s="252" t="s">
        <v>21</v>
      </c>
      <c r="F397" s="253" t="s">
        <v>595</v>
      </c>
      <c r="G397" s="250"/>
      <c r="H397" s="254">
        <v>140.19999999999999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AT397" s="260" t="s">
        <v>217</v>
      </c>
      <c r="AU397" s="260" t="s">
        <v>101</v>
      </c>
      <c r="AV397" s="12" t="s">
        <v>81</v>
      </c>
      <c r="AW397" s="12" t="s">
        <v>35</v>
      </c>
      <c r="AX397" s="12" t="s">
        <v>72</v>
      </c>
      <c r="AY397" s="260" t="s">
        <v>209</v>
      </c>
    </row>
    <row r="398" s="14" customFormat="1">
      <c r="B398" s="271"/>
      <c r="C398" s="272"/>
      <c r="D398" s="251" t="s">
        <v>217</v>
      </c>
      <c r="E398" s="273" t="s">
        <v>21</v>
      </c>
      <c r="F398" s="274" t="s">
        <v>220</v>
      </c>
      <c r="G398" s="272"/>
      <c r="H398" s="275">
        <v>140.19999999999999</v>
      </c>
      <c r="I398" s="276"/>
      <c r="J398" s="272"/>
      <c r="K398" s="272"/>
      <c r="L398" s="277"/>
      <c r="M398" s="278"/>
      <c r="N398" s="279"/>
      <c r="O398" s="279"/>
      <c r="P398" s="279"/>
      <c r="Q398" s="279"/>
      <c r="R398" s="279"/>
      <c r="S398" s="279"/>
      <c r="T398" s="280"/>
      <c r="AT398" s="281" t="s">
        <v>217</v>
      </c>
      <c r="AU398" s="281" t="s">
        <v>101</v>
      </c>
      <c r="AV398" s="14" t="s">
        <v>216</v>
      </c>
      <c r="AW398" s="14" t="s">
        <v>35</v>
      </c>
      <c r="AX398" s="14" t="s">
        <v>79</v>
      </c>
      <c r="AY398" s="281" t="s">
        <v>209</v>
      </c>
    </row>
    <row r="399" s="1" customFormat="1" ht="16.5" customHeight="1">
      <c r="B399" s="47"/>
      <c r="C399" s="237" t="s">
        <v>396</v>
      </c>
      <c r="D399" s="237" t="s">
        <v>211</v>
      </c>
      <c r="E399" s="238" t="s">
        <v>600</v>
      </c>
      <c r="F399" s="239" t="s">
        <v>601</v>
      </c>
      <c r="G399" s="240" t="s">
        <v>268</v>
      </c>
      <c r="H399" s="241">
        <v>249.86000000000001</v>
      </c>
      <c r="I399" s="242"/>
      <c r="J399" s="243">
        <f>ROUND(I399*H399,2)</f>
        <v>0</v>
      </c>
      <c r="K399" s="239" t="s">
        <v>215</v>
      </c>
      <c r="L399" s="73"/>
      <c r="M399" s="244" t="s">
        <v>21</v>
      </c>
      <c r="N399" s="245" t="s">
        <v>43</v>
      </c>
      <c r="O399" s="48"/>
      <c r="P399" s="246">
        <f>O399*H399</f>
        <v>0</v>
      </c>
      <c r="Q399" s="246">
        <v>0.018380000000000001</v>
      </c>
      <c r="R399" s="246">
        <f>Q399*H399</f>
        <v>4.5924268000000001</v>
      </c>
      <c r="S399" s="246">
        <v>0</v>
      </c>
      <c r="T399" s="247">
        <f>S399*H399</f>
        <v>0</v>
      </c>
      <c r="AR399" s="25" t="s">
        <v>216</v>
      </c>
      <c r="AT399" s="25" t="s">
        <v>211</v>
      </c>
      <c r="AU399" s="25" t="s">
        <v>101</v>
      </c>
      <c r="AY399" s="25" t="s">
        <v>209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25" t="s">
        <v>79</v>
      </c>
      <c r="BK399" s="248">
        <f>ROUND(I399*H399,2)</f>
        <v>0</v>
      </c>
      <c r="BL399" s="25" t="s">
        <v>216</v>
      </c>
      <c r="BM399" s="25" t="s">
        <v>602</v>
      </c>
    </row>
    <row r="400" s="12" customFormat="1">
      <c r="B400" s="249"/>
      <c r="C400" s="250"/>
      <c r="D400" s="251" t="s">
        <v>217</v>
      </c>
      <c r="E400" s="252" t="s">
        <v>21</v>
      </c>
      <c r="F400" s="253" t="s">
        <v>603</v>
      </c>
      <c r="G400" s="250"/>
      <c r="H400" s="254">
        <v>249.86000000000001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AT400" s="260" t="s">
        <v>217</v>
      </c>
      <c r="AU400" s="260" t="s">
        <v>101</v>
      </c>
      <c r="AV400" s="12" t="s">
        <v>81</v>
      </c>
      <c r="AW400" s="12" t="s">
        <v>35</v>
      </c>
      <c r="AX400" s="12" t="s">
        <v>72</v>
      </c>
      <c r="AY400" s="260" t="s">
        <v>209</v>
      </c>
    </row>
    <row r="401" s="13" customFormat="1">
      <c r="B401" s="261"/>
      <c r="C401" s="262"/>
      <c r="D401" s="251" t="s">
        <v>217</v>
      </c>
      <c r="E401" s="263" t="s">
        <v>21</v>
      </c>
      <c r="F401" s="264" t="s">
        <v>555</v>
      </c>
      <c r="G401" s="262"/>
      <c r="H401" s="263" t="s">
        <v>21</v>
      </c>
      <c r="I401" s="265"/>
      <c r="J401" s="262"/>
      <c r="K401" s="262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217</v>
      </c>
      <c r="AU401" s="270" t="s">
        <v>101</v>
      </c>
      <c r="AV401" s="13" t="s">
        <v>79</v>
      </c>
      <c r="AW401" s="13" t="s">
        <v>35</v>
      </c>
      <c r="AX401" s="13" t="s">
        <v>72</v>
      </c>
      <c r="AY401" s="270" t="s">
        <v>209</v>
      </c>
    </row>
    <row r="402" s="14" customFormat="1">
      <c r="B402" s="271"/>
      <c r="C402" s="272"/>
      <c r="D402" s="251" t="s">
        <v>217</v>
      </c>
      <c r="E402" s="273" t="s">
        <v>21</v>
      </c>
      <c r="F402" s="274" t="s">
        <v>220</v>
      </c>
      <c r="G402" s="272"/>
      <c r="H402" s="275">
        <v>249.86000000000001</v>
      </c>
      <c r="I402" s="276"/>
      <c r="J402" s="272"/>
      <c r="K402" s="272"/>
      <c r="L402" s="277"/>
      <c r="M402" s="278"/>
      <c r="N402" s="279"/>
      <c r="O402" s="279"/>
      <c r="P402" s="279"/>
      <c r="Q402" s="279"/>
      <c r="R402" s="279"/>
      <c r="S402" s="279"/>
      <c r="T402" s="280"/>
      <c r="AT402" s="281" t="s">
        <v>217</v>
      </c>
      <c r="AU402" s="281" t="s">
        <v>101</v>
      </c>
      <c r="AV402" s="14" t="s">
        <v>216</v>
      </c>
      <c r="AW402" s="14" t="s">
        <v>35</v>
      </c>
      <c r="AX402" s="14" t="s">
        <v>79</v>
      </c>
      <c r="AY402" s="281" t="s">
        <v>209</v>
      </c>
    </row>
    <row r="403" s="1" customFormat="1" ht="16.5" customHeight="1">
      <c r="B403" s="47"/>
      <c r="C403" s="237" t="s">
        <v>604</v>
      </c>
      <c r="D403" s="237" t="s">
        <v>211</v>
      </c>
      <c r="E403" s="238" t="s">
        <v>605</v>
      </c>
      <c r="F403" s="239" t="s">
        <v>606</v>
      </c>
      <c r="G403" s="240" t="s">
        <v>268</v>
      </c>
      <c r="H403" s="241">
        <v>386.678</v>
      </c>
      <c r="I403" s="242"/>
      <c r="J403" s="243">
        <f>ROUND(I403*H403,2)</f>
        <v>0</v>
      </c>
      <c r="K403" s="239" t="s">
        <v>215</v>
      </c>
      <c r="L403" s="73"/>
      <c r="M403" s="244" t="s">
        <v>21</v>
      </c>
      <c r="N403" s="245" t="s">
        <v>43</v>
      </c>
      <c r="O403" s="48"/>
      <c r="P403" s="246">
        <f>O403*H403</f>
        <v>0</v>
      </c>
      <c r="Q403" s="246">
        <v>0.0027299999999999998</v>
      </c>
      <c r="R403" s="246">
        <f>Q403*H403</f>
        <v>1.0556309399999999</v>
      </c>
      <c r="S403" s="246">
        <v>0</v>
      </c>
      <c r="T403" s="247">
        <f>S403*H403</f>
        <v>0</v>
      </c>
      <c r="AR403" s="25" t="s">
        <v>216</v>
      </c>
      <c r="AT403" s="25" t="s">
        <v>211</v>
      </c>
      <c r="AU403" s="25" t="s">
        <v>101</v>
      </c>
      <c r="AY403" s="25" t="s">
        <v>209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25" t="s">
        <v>79</v>
      </c>
      <c r="BK403" s="248">
        <f>ROUND(I403*H403,2)</f>
        <v>0</v>
      </c>
      <c r="BL403" s="25" t="s">
        <v>216</v>
      </c>
      <c r="BM403" s="25" t="s">
        <v>607</v>
      </c>
    </row>
    <row r="404" s="12" customFormat="1">
      <c r="B404" s="249"/>
      <c r="C404" s="250"/>
      <c r="D404" s="251" t="s">
        <v>217</v>
      </c>
      <c r="E404" s="252" t="s">
        <v>21</v>
      </c>
      <c r="F404" s="253" t="s">
        <v>568</v>
      </c>
      <c r="G404" s="250"/>
      <c r="H404" s="254">
        <v>386.678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AT404" s="260" t="s">
        <v>217</v>
      </c>
      <c r="AU404" s="260" t="s">
        <v>101</v>
      </c>
      <c r="AV404" s="12" t="s">
        <v>81</v>
      </c>
      <c r="AW404" s="12" t="s">
        <v>35</v>
      </c>
      <c r="AX404" s="12" t="s">
        <v>72</v>
      </c>
      <c r="AY404" s="260" t="s">
        <v>209</v>
      </c>
    </row>
    <row r="405" s="13" customFormat="1">
      <c r="B405" s="261"/>
      <c r="C405" s="262"/>
      <c r="D405" s="251" t="s">
        <v>217</v>
      </c>
      <c r="E405" s="263" t="s">
        <v>21</v>
      </c>
      <c r="F405" s="264" t="s">
        <v>555</v>
      </c>
      <c r="G405" s="262"/>
      <c r="H405" s="263" t="s">
        <v>21</v>
      </c>
      <c r="I405" s="265"/>
      <c r="J405" s="262"/>
      <c r="K405" s="262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217</v>
      </c>
      <c r="AU405" s="270" t="s">
        <v>101</v>
      </c>
      <c r="AV405" s="13" t="s">
        <v>79</v>
      </c>
      <c r="AW405" s="13" t="s">
        <v>35</v>
      </c>
      <c r="AX405" s="13" t="s">
        <v>72</v>
      </c>
      <c r="AY405" s="270" t="s">
        <v>209</v>
      </c>
    </row>
    <row r="406" s="14" customFormat="1">
      <c r="B406" s="271"/>
      <c r="C406" s="272"/>
      <c r="D406" s="251" t="s">
        <v>217</v>
      </c>
      <c r="E406" s="273" t="s">
        <v>21</v>
      </c>
      <c r="F406" s="274" t="s">
        <v>220</v>
      </c>
      <c r="G406" s="272"/>
      <c r="H406" s="275">
        <v>386.678</v>
      </c>
      <c r="I406" s="276"/>
      <c r="J406" s="272"/>
      <c r="K406" s="272"/>
      <c r="L406" s="277"/>
      <c r="M406" s="278"/>
      <c r="N406" s="279"/>
      <c r="O406" s="279"/>
      <c r="P406" s="279"/>
      <c r="Q406" s="279"/>
      <c r="R406" s="279"/>
      <c r="S406" s="279"/>
      <c r="T406" s="280"/>
      <c r="AT406" s="281" t="s">
        <v>217</v>
      </c>
      <c r="AU406" s="281" t="s">
        <v>101</v>
      </c>
      <c r="AV406" s="14" t="s">
        <v>216</v>
      </c>
      <c r="AW406" s="14" t="s">
        <v>35</v>
      </c>
      <c r="AX406" s="14" t="s">
        <v>79</v>
      </c>
      <c r="AY406" s="281" t="s">
        <v>209</v>
      </c>
    </row>
    <row r="407" s="1" customFormat="1" ht="16.5" customHeight="1">
      <c r="B407" s="47"/>
      <c r="C407" s="237" t="s">
        <v>401</v>
      </c>
      <c r="D407" s="237" t="s">
        <v>211</v>
      </c>
      <c r="E407" s="238" t="s">
        <v>608</v>
      </c>
      <c r="F407" s="239" t="s">
        <v>609</v>
      </c>
      <c r="G407" s="240" t="s">
        <v>268</v>
      </c>
      <c r="H407" s="241">
        <v>386.68000000000001</v>
      </c>
      <c r="I407" s="242"/>
      <c r="J407" s="243">
        <f>ROUND(I407*H407,2)</f>
        <v>0</v>
      </c>
      <c r="K407" s="239" t="s">
        <v>215</v>
      </c>
      <c r="L407" s="73"/>
      <c r="M407" s="244" t="s">
        <v>21</v>
      </c>
      <c r="N407" s="245" t="s">
        <v>43</v>
      </c>
      <c r="O407" s="48"/>
      <c r="P407" s="246">
        <f>O407*H407</f>
        <v>0</v>
      </c>
      <c r="Q407" s="246">
        <v>0.0247</v>
      </c>
      <c r="R407" s="246">
        <f>Q407*H407</f>
        <v>9.5509959999999996</v>
      </c>
      <c r="S407" s="246">
        <v>0</v>
      </c>
      <c r="T407" s="247">
        <f>S407*H407</f>
        <v>0</v>
      </c>
      <c r="AR407" s="25" t="s">
        <v>216</v>
      </c>
      <c r="AT407" s="25" t="s">
        <v>211</v>
      </c>
      <c r="AU407" s="25" t="s">
        <v>101</v>
      </c>
      <c r="AY407" s="25" t="s">
        <v>209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25" t="s">
        <v>79</v>
      </c>
      <c r="BK407" s="248">
        <f>ROUND(I407*H407,2)</f>
        <v>0</v>
      </c>
      <c r="BL407" s="25" t="s">
        <v>216</v>
      </c>
      <c r="BM407" s="25" t="s">
        <v>610</v>
      </c>
    </row>
    <row r="408" s="12" customFormat="1">
      <c r="B408" s="249"/>
      <c r="C408" s="250"/>
      <c r="D408" s="251" t="s">
        <v>217</v>
      </c>
      <c r="E408" s="252" t="s">
        <v>21</v>
      </c>
      <c r="F408" s="253" t="s">
        <v>611</v>
      </c>
      <c r="G408" s="250"/>
      <c r="H408" s="254">
        <v>386.68000000000001</v>
      </c>
      <c r="I408" s="255"/>
      <c r="J408" s="250"/>
      <c r="K408" s="250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217</v>
      </c>
      <c r="AU408" s="260" t="s">
        <v>101</v>
      </c>
      <c r="AV408" s="12" t="s">
        <v>81</v>
      </c>
      <c r="AW408" s="12" t="s">
        <v>35</v>
      </c>
      <c r="AX408" s="12" t="s">
        <v>72</v>
      </c>
      <c r="AY408" s="260" t="s">
        <v>209</v>
      </c>
    </row>
    <row r="409" s="14" customFormat="1">
      <c r="B409" s="271"/>
      <c r="C409" s="272"/>
      <c r="D409" s="251" t="s">
        <v>217</v>
      </c>
      <c r="E409" s="273" t="s">
        <v>21</v>
      </c>
      <c r="F409" s="274" t="s">
        <v>220</v>
      </c>
      <c r="G409" s="272"/>
      <c r="H409" s="275">
        <v>386.68000000000001</v>
      </c>
      <c r="I409" s="276"/>
      <c r="J409" s="272"/>
      <c r="K409" s="272"/>
      <c r="L409" s="277"/>
      <c r="M409" s="278"/>
      <c r="N409" s="279"/>
      <c r="O409" s="279"/>
      <c r="P409" s="279"/>
      <c r="Q409" s="279"/>
      <c r="R409" s="279"/>
      <c r="S409" s="279"/>
      <c r="T409" s="280"/>
      <c r="AT409" s="281" t="s">
        <v>217</v>
      </c>
      <c r="AU409" s="281" t="s">
        <v>101</v>
      </c>
      <c r="AV409" s="14" t="s">
        <v>216</v>
      </c>
      <c r="AW409" s="14" t="s">
        <v>35</v>
      </c>
      <c r="AX409" s="14" t="s">
        <v>79</v>
      </c>
      <c r="AY409" s="281" t="s">
        <v>209</v>
      </c>
    </row>
    <row r="410" s="1" customFormat="1" ht="25.5" customHeight="1">
      <c r="B410" s="47"/>
      <c r="C410" s="237" t="s">
        <v>612</v>
      </c>
      <c r="D410" s="237" t="s">
        <v>211</v>
      </c>
      <c r="E410" s="238" t="s">
        <v>613</v>
      </c>
      <c r="F410" s="239" t="s">
        <v>614</v>
      </c>
      <c r="G410" s="240" t="s">
        <v>268</v>
      </c>
      <c r="H410" s="241">
        <v>65</v>
      </c>
      <c r="I410" s="242"/>
      <c r="J410" s="243">
        <f>ROUND(I410*H410,2)</f>
        <v>0</v>
      </c>
      <c r="K410" s="239" t="s">
        <v>215</v>
      </c>
      <c r="L410" s="73"/>
      <c r="M410" s="244" t="s">
        <v>21</v>
      </c>
      <c r="N410" s="245" t="s">
        <v>43</v>
      </c>
      <c r="O410" s="48"/>
      <c r="P410" s="246">
        <f>O410*H410</f>
        <v>0</v>
      </c>
      <c r="Q410" s="246">
        <v>0.025700000000000001</v>
      </c>
      <c r="R410" s="246">
        <f>Q410*H410</f>
        <v>1.6705000000000001</v>
      </c>
      <c r="S410" s="246">
        <v>0</v>
      </c>
      <c r="T410" s="247">
        <f>S410*H410</f>
        <v>0</v>
      </c>
      <c r="AR410" s="25" t="s">
        <v>216</v>
      </c>
      <c r="AT410" s="25" t="s">
        <v>211</v>
      </c>
      <c r="AU410" s="25" t="s">
        <v>101</v>
      </c>
      <c r="AY410" s="25" t="s">
        <v>209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25" t="s">
        <v>79</v>
      </c>
      <c r="BK410" s="248">
        <f>ROUND(I410*H410,2)</f>
        <v>0</v>
      </c>
      <c r="BL410" s="25" t="s">
        <v>216</v>
      </c>
      <c r="BM410" s="25" t="s">
        <v>615</v>
      </c>
    </row>
    <row r="411" s="12" customFormat="1">
      <c r="B411" s="249"/>
      <c r="C411" s="250"/>
      <c r="D411" s="251" t="s">
        <v>217</v>
      </c>
      <c r="E411" s="252" t="s">
        <v>21</v>
      </c>
      <c r="F411" s="253" t="s">
        <v>559</v>
      </c>
      <c r="G411" s="250"/>
      <c r="H411" s="254">
        <v>65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AT411" s="260" t="s">
        <v>217</v>
      </c>
      <c r="AU411" s="260" t="s">
        <v>101</v>
      </c>
      <c r="AV411" s="12" t="s">
        <v>81</v>
      </c>
      <c r="AW411" s="12" t="s">
        <v>35</v>
      </c>
      <c r="AX411" s="12" t="s">
        <v>72</v>
      </c>
      <c r="AY411" s="260" t="s">
        <v>209</v>
      </c>
    </row>
    <row r="412" s="14" customFormat="1">
      <c r="B412" s="271"/>
      <c r="C412" s="272"/>
      <c r="D412" s="251" t="s">
        <v>217</v>
      </c>
      <c r="E412" s="273" t="s">
        <v>21</v>
      </c>
      <c r="F412" s="274" t="s">
        <v>220</v>
      </c>
      <c r="G412" s="272"/>
      <c r="H412" s="275">
        <v>65</v>
      </c>
      <c r="I412" s="276"/>
      <c r="J412" s="272"/>
      <c r="K412" s="272"/>
      <c r="L412" s="277"/>
      <c r="M412" s="278"/>
      <c r="N412" s="279"/>
      <c r="O412" s="279"/>
      <c r="P412" s="279"/>
      <c r="Q412" s="279"/>
      <c r="R412" s="279"/>
      <c r="S412" s="279"/>
      <c r="T412" s="280"/>
      <c r="AT412" s="281" t="s">
        <v>217</v>
      </c>
      <c r="AU412" s="281" t="s">
        <v>101</v>
      </c>
      <c r="AV412" s="14" t="s">
        <v>216</v>
      </c>
      <c r="AW412" s="14" t="s">
        <v>35</v>
      </c>
      <c r="AX412" s="14" t="s">
        <v>79</v>
      </c>
      <c r="AY412" s="281" t="s">
        <v>209</v>
      </c>
    </row>
    <row r="413" s="1" customFormat="1" ht="16.5" customHeight="1">
      <c r="B413" s="47"/>
      <c r="C413" s="237" t="s">
        <v>616</v>
      </c>
      <c r="D413" s="237" t="s">
        <v>211</v>
      </c>
      <c r="E413" s="238" t="s">
        <v>617</v>
      </c>
      <c r="F413" s="239" t="s">
        <v>618</v>
      </c>
      <c r="G413" s="240" t="s">
        <v>390</v>
      </c>
      <c r="H413" s="241">
        <v>31</v>
      </c>
      <c r="I413" s="242"/>
      <c r="J413" s="243">
        <f>ROUND(I413*H413,2)</f>
        <v>0</v>
      </c>
      <c r="K413" s="239" t="s">
        <v>619</v>
      </c>
      <c r="L413" s="73"/>
      <c r="M413" s="244" t="s">
        <v>21</v>
      </c>
      <c r="N413" s="245" t="s">
        <v>43</v>
      </c>
      <c r="O413" s="48"/>
      <c r="P413" s="246">
        <f>O413*H413</f>
        <v>0</v>
      </c>
      <c r="Q413" s="246">
        <v>0</v>
      </c>
      <c r="R413" s="246">
        <f>Q413*H413</f>
        <v>0</v>
      </c>
      <c r="S413" s="246">
        <v>0</v>
      </c>
      <c r="T413" s="247">
        <f>S413*H413</f>
        <v>0</v>
      </c>
      <c r="AR413" s="25" t="s">
        <v>216</v>
      </c>
      <c r="AT413" s="25" t="s">
        <v>211</v>
      </c>
      <c r="AU413" s="25" t="s">
        <v>101</v>
      </c>
      <c r="AY413" s="25" t="s">
        <v>209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25" t="s">
        <v>79</v>
      </c>
      <c r="BK413" s="248">
        <f>ROUND(I413*H413,2)</f>
        <v>0</v>
      </c>
      <c r="BL413" s="25" t="s">
        <v>216</v>
      </c>
      <c r="BM413" s="25" t="s">
        <v>620</v>
      </c>
    </row>
    <row r="414" s="1" customFormat="1" ht="16.5" customHeight="1">
      <c r="B414" s="47"/>
      <c r="C414" s="237" t="s">
        <v>621</v>
      </c>
      <c r="D414" s="237" t="s">
        <v>211</v>
      </c>
      <c r="E414" s="238" t="s">
        <v>622</v>
      </c>
      <c r="F414" s="239" t="s">
        <v>623</v>
      </c>
      <c r="G414" s="240" t="s">
        <v>343</v>
      </c>
      <c r="H414" s="241">
        <v>8</v>
      </c>
      <c r="I414" s="242"/>
      <c r="J414" s="243">
        <f>ROUND(I414*H414,2)</f>
        <v>0</v>
      </c>
      <c r="K414" s="239" t="s">
        <v>619</v>
      </c>
      <c r="L414" s="73"/>
      <c r="M414" s="244" t="s">
        <v>21</v>
      </c>
      <c r="N414" s="245" t="s">
        <v>43</v>
      </c>
      <c r="O414" s="48"/>
      <c r="P414" s="246">
        <f>O414*H414</f>
        <v>0</v>
      </c>
      <c r="Q414" s="246">
        <v>0</v>
      </c>
      <c r="R414" s="246">
        <f>Q414*H414</f>
        <v>0</v>
      </c>
      <c r="S414" s="246">
        <v>0</v>
      </c>
      <c r="T414" s="247">
        <f>S414*H414</f>
        <v>0</v>
      </c>
      <c r="AR414" s="25" t="s">
        <v>216</v>
      </c>
      <c r="AT414" s="25" t="s">
        <v>211</v>
      </c>
      <c r="AU414" s="25" t="s">
        <v>101</v>
      </c>
      <c r="AY414" s="25" t="s">
        <v>209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25" t="s">
        <v>79</v>
      </c>
      <c r="BK414" s="248">
        <f>ROUND(I414*H414,2)</f>
        <v>0</v>
      </c>
      <c r="BL414" s="25" t="s">
        <v>216</v>
      </c>
      <c r="BM414" s="25" t="s">
        <v>624</v>
      </c>
    </row>
    <row r="415" s="1" customFormat="1" ht="16.5" customHeight="1">
      <c r="B415" s="47"/>
      <c r="C415" s="237" t="s">
        <v>625</v>
      </c>
      <c r="D415" s="237" t="s">
        <v>211</v>
      </c>
      <c r="E415" s="238" t="s">
        <v>626</v>
      </c>
      <c r="F415" s="239" t="s">
        <v>627</v>
      </c>
      <c r="G415" s="240" t="s">
        <v>343</v>
      </c>
      <c r="H415" s="241">
        <v>14</v>
      </c>
      <c r="I415" s="242"/>
      <c r="J415" s="243">
        <f>ROUND(I415*H415,2)</f>
        <v>0</v>
      </c>
      <c r="K415" s="239" t="s">
        <v>619</v>
      </c>
      <c r="L415" s="73"/>
      <c r="M415" s="244" t="s">
        <v>21</v>
      </c>
      <c r="N415" s="245" t="s">
        <v>43</v>
      </c>
      <c r="O415" s="48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AR415" s="25" t="s">
        <v>216</v>
      </c>
      <c r="AT415" s="25" t="s">
        <v>211</v>
      </c>
      <c r="AU415" s="25" t="s">
        <v>101</v>
      </c>
      <c r="AY415" s="25" t="s">
        <v>209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25" t="s">
        <v>79</v>
      </c>
      <c r="BK415" s="248">
        <f>ROUND(I415*H415,2)</f>
        <v>0</v>
      </c>
      <c r="BL415" s="25" t="s">
        <v>216</v>
      </c>
      <c r="BM415" s="25" t="s">
        <v>628</v>
      </c>
    </row>
    <row r="416" s="11" customFormat="1" ht="29.88" customHeight="1">
      <c r="B416" s="221"/>
      <c r="C416" s="222"/>
      <c r="D416" s="223" t="s">
        <v>71</v>
      </c>
      <c r="E416" s="235" t="s">
        <v>354</v>
      </c>
      <c r="F416" s="235" t="s">
        <v>629</v>
      </c>
      <c r="G416" s="222"/>
      <c r="H416" s="222"/>
      <c r="I416" s="225"/>
      <c r="J416" s="236">
        <f>BK416</f>
        <v>0</v>
      </c>
      <c r="K416" s="222"/>
      <c r="L416" s="227"/>
      <c r="M416" s="228"/>
      <c r="N416" s="229"/>
      <c r="O416" s="229"/>
      <c r="P416" s="230">
        <f>SUM(P417:P446)</f>
        <v>0</v>
      </c>
      <c r="Q416" s="229"/>
      <c r="R416" s="230">
        <f>SUM(R417:R446)</f>
        <v>12.246315600000003</v>
      </c>
      <c r="S416" s="229"/>
      <c r="T416" s="231">
        <f>SUM(T417:T446)</f>
        <v>0</v>
      </c>
      <c r="AR416" s="232" t="s">
        <v>79</v>
      </c>
      <c r="AT416" s="233" t="s">
        <v>71</v>
      </c>
      <c r="AU416" s="233" t="s">
        <v>79</v>
      </c>
      <c r="AY416" s="232" t="s">
        <v>209</v>
      </c>
      <c r="BK416" s="234">
        <f>SUM(BK417:BK446)</f>
        <v>0</v>
      </c>
    </row>
    <row r="417" s="1" customFormat="1" ht="16.5" customHeight="1">
      <c r="B417" s="47"/>
      <c r="C417" s="237" t="s">
        <v>630</v>
      </c>
      <c r="D417" s="237" t="s">
        <v>211</v>
      </c>
      <c r="E417" s="238" t="s">
        <v>631</v>
      </c>
      <c r="F417" s="239" t="s">
        <v>632</v>
      </c>
      <c r="G417" s="240" t="s">
        <v>268</v>
      </c>
      <c r="H417" s="241">
        <v>420</v>
      </c>
      <c r="I417" s="242"/>
      <c r="J417" s="243">
        <f>ROUND(I417*H417,2)</f>
        <v>0</v>
      </c>
      <c r="K417" s="239" t="s">
        <v>215</v>
      </c>
      <c r="L417" s="73"/>
      <c r="M417" s="244" t="s">
        <v>21</v>
      </c>
      <c r="N417" s="245" t="s">
        <v>43</v>
      </c>
      <c r="O417" s="48"/>
      <c r="P417" s="246">
        <f>O417*H417</f>
        <v>0</v>
      </c>
      <c r="Q417" s="246">
        <v>0</v>
      </c>
      <c r="R417" s="246">
        <f>Q417*H417</f>
        <v>0</v>
      </c>
      <c r="S417" s="246">
        <v>0</v>
      </c>
      <c r="T417" s="247">
        <f>S417*H417</f>
        <v>0</v>
      </c>
      <c r="AR417" s="25" t="s">
        <v>216</v>
      </c>
      <c r="AT417" s="25" t="s">
        <v>211</v>
      </c>
      <c r="AU417" s="25" t="s">
        <v>81</v>
      </c>
      <c r="AY417" s="25" t="s">
        <v>209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5" t="s">
        <v>79</v>
      </c>
      <c r="BK417" s="248">
        <f>ROUND(I417*H417,2)</f>
        <v>0</v>
      </c>
      <c r="BL417" s="25" t="s">
        <v>216</v>
      </c>
      <c r="BM417" s="25" t="s">
        <v>633</v>
      </c>
    </row>
    <row r="418" s="1" customFormat="1" ht="25.5" customHeight="1">
      <c r="B418" s="47"/>
      <c r="C418" s="237" t="s">
        <v>634</v>
      </c>
      <c r="D418" s="237" t="s">
        <v>211</v>
      </c>
      <c r="E418" s="238" t="s">
        <v>635</v>
      </c>
      <c r="F418" s="239" t="s">
        <v>636</v>
      </c>
      <c r="G418" s="240" t="s">
        <v>268</v>
      </c>
      <c r="H418" s="241">
        <v>494</v>
      </c>
      <c r="I418" s="242"/>
      <c r="J418" s="243">
        <f>ROUND(I418*H418,2)</f>
        <v>0</v>
      </c>
      <c r="K418" s="239" t="s">
        <v>215</v>
      </c>
      <c r="L418" s="73"/>
      <c r="M418" s="244" t="s">
        <v>21</v>
      </c>
      <c r="N418" s="245" t="s">
        <v>43</v>
      </c>
      <c r="O418" s="48"/>
      <c r="P418" s="246">
        <f>O418*H418</f>
        <v>0</v>
      </c>
      <c r="Q418" s="246">
        <v>0.0085000000000000006</v>
      </c>
      <c r="R418" s="246">
        <f>Q418*H418</f>
        <v>4.1990000000000007</v>
      </c>
      <c r="S418" s="246">
        <v>0</v>
      </c>
      <c r="T418" s="247">
        <f>S418*H418</f>
        <v>0</v>
      </c>
      <c r="AR418" s="25" t="s">
        <v>287</v>
      </c>
      <c r="AT418" s="25" t="s">
        <v>211</v>
      </c>
      <c r="AU418" s="25" t="s">
        <v>81</v>
      </c>
      <c r="AY418" s="25" t="s">
        <v>209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25" t="s">
        <v>79</v>
      </c>
      <c r="BK418" s="248">
        <f>ROUND(I418*H418,2)</f>
        <v>0</v>
      </c>
      <c r="BL418" s="25" t="s">
        <v>287</v>
      </c>
      <c r="BM418" s="25" t="s">
        <v>637</v>
      </c>
    </row>
    <row r="419" s="12" customFormat="1">
      <c r="B419" s="249"/>
      <c r="C419" s="250"/>
      <c r="D419" s="251" t="s">
        <v>217</v>
      </c>
      <c r="E419" s="252" t="s">
        <v>21</v>
      </c>
      <c r="F419" s="253" t="s">
        <v>638</v>
      </c>
      <c r="G419" s="250"/>
      <c r="H419" s="254">
        <v>494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217</v>
      </c>
      <c r="AU419" s="260" t="s">
        <v>81</v>
      </c>
      <c r="AV419" s="12" t="s">
        <v>81</v>
      </c>
      <c r="AW419" s="12" t="s">
        <v>35</v>
      </c>
      <c r="AX419" s="12" t="s">
        <v>79</v>
      </c>
      <c r="AY419" s="260" t="s">
        <v>209</v>
      </c>
    </row>
    <row r="420" s="13" customFormat="1">
      <c r="B420" s="261"/>
      <c r="C420" s="262"/>
      <c r="D420" s="251" t="s">
        <v>217</v>
      </c>
      <c r="E420" s="263" t="s">
        <v>21</v>
      </c>
      <c r="F420" s="264" t="s">
        <v>639</v>
      </c>
      <c r="G420" s="262"/>
      <c r="H420" s="263" t="s">
        <v>21</v>
      </c>
      <c r="I420" s="265"/>
      <c r="J420" s="262"/>
      <c r="K420" s="262"/>
      <c r="L420" s="266"/>
      <c r="M420" s="267"/>
      <c r="N420" s="268"/>
      <c r="O420" s="268"/>
      <c r="P420" s="268"/>
      <c r="Q420" s="268"/>
      <c r="R420" s="268"/>
      <c r="S420" s="268"/>
      <c r="T420" s="269"/>
      <c r="AT420" s="270" t="s">
        <v>217</v>
      </c>
      <c r="AU420" s="270" t="s">
        <v>81</v>
      </c>
      <c r="AV420" s="13" t="s">
        <v>79</v>
      </c>
      <c r="AW420" s="13" t="s">
        <v>35</v>
      </c>
      <c r="AX420" s="13" t="s">
        <v>72</v>
      </c>
      <c r="AY420" s="270" t="s">
        <v>209</v>
      </c>
    </row>
    <row r="421" s="14" customFormat="1">
      <c r="B421" s="271"/>
      <c r="C421" s="272"/>
      <c r="D421" s="251" t="s">
        <v>217</v>
      </c>
      <c r="E421" s="273" t="s">
        <v>21</v>
      </c>
      <c r="F421" s="274" t="s">
        <v>220</v>
      </c>
      <c r="G421" s="272"/>
      <c r="H421" s="275">
        <v>494</v>
      </c>
      <c r="I421" s="276"/>
      <c r="J421" s="272"/>
      <c r="K421" s="272"/>
      <c r="L421" s="277"/>
      <c r="M421" s="278"/>
      <c r="N421" s="279"/>
      <c r="O421" s="279"/>
      <c r="P421" s="279"/>
      <c r="Q421" s="279"/>
      <c r="R421" s="279"/>
      <c r="S421" s="279"/>
      <c r="T421" s="280"/>
      <c r="AT421" s="281" t="s">
        <v>217</v>
      </c>
      <c r="AU421" s="281" t="s">
        <v>81</v>
      </c>
      <c r="AV421" s="14" t="s">
        <v>216</v>
      </c>
      <c r="AW421" s="14" t="s">
        <v>35</v>
      </c>
      <c r="AX421" s="14" t="s">
        <v>72</v>
      </c>
      <c r="AY421" s="281" t="s">
        <v>209</v>
      </c>
    </row>
    <row r="422" s="1" customFormat="1" ht="16.5" customHeight="1">
      <c r="B422" s="47"/>
      <c r="C422" s="282" t="s">
        <v>640</v>
      </c>
      <c r="D422" s="282" t="s">
        <v>312</v>
      </c>
      <c r="E422" s="283" t="s">
        <v>641</v>
      </c>
      <c r="F422" s="284" t="s">
        <v>642</v>
      </c>
      <c r="G422" s="285" t="s">
        <v>268</v>
      </c>
      <c r="H422" s="286">
        <v>503.88</v>
      </c>
      <c r="I422" s="287"/>
      <c r="J422" s="288">
        <f>ROUND(I422*H422,2)</f>
        <v>0</v>
      </c>
      <c r="K422" s="284" t="s">
        <v>215</v>
      </c>
      <c r="L422" s="289"/>
      <c r="M422" s="290" t="s">
        <v>21</v>
      </c>
      <c r="N422" s="291" t="s">
        <v>43</v>
      </c>
      <c r="O422" s="48"/>
      <c r="P422" s="246">
        <f>O422*H422</f>
        <v>0</v>
      </c>
      <c r="Q422" s="246">
        <v>0.0032200000000000002</v>
      </c>
      <c r="R422" s="246">
        <f>Q422*H422</f>
        <v>1.6224936000000001</v>
      </c>
      <c r="S422" s="246">
        <v>0</v>
      </c>
      <c r="T422" s="247">
        <f>S422*H422</f>
        <v>0</v>
      </c>
      <c r="AR422" s="25" t="s">
        <v>371</v>
      </c>
      <c r="AT422" s="25" t="s">
        <v>312</v>
      </c>
      <c r="AU422" s="25" t="s">
        <v>81</v>
      </c>
      <c r="AY422" s="25" t="s">
        <v>209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25" t="s">
        <v>79</v>
      </c>
      <c r="BK422" s="248">
        <f>ROUND(I422*H422,2)</f>
        <v>0</v>
      </c>
      <c r="BL422" s="25" t="s">
        <v>287</v>
      </c>
      <c r="BM422" s="25" t="s">
        <v>643</v>
      </c>
    </row>
    <row r="423" s="1" customFormat="1">
      <c r="B423" s="47"/>
      <c r="C423" s="75"/>
      <c r="D423" s="251" t="s">
        <v>474</v>
      </c>
      <c r="E423" s="75"/>
      <c r="F423" s="292" t="s">
        <v>644</v>
      </c>
      <c r="G423" s="75"/>
      <c r="H423" s="75"/>
      <c r="I423" s="205"/>
      <c r="J423" s="75"/>
      <c r="K423" s="75"/>
      <c r="L423" s="73"/>
      <c r="M423" s="293"/>
      <c r="N423" s="48"/>
      <c r="O423" s="48"/>
      <c r="P423" s="48"/>
      <c r="Q423" s="48"/>
      <c r="R423" s="48"/>
      <c r="S423" s="48"/>
      <c r="T423" s="96"/>
      <c r="AT423" s="25" t="s">
        <v>474</v>
      </c>
      <c r="AU423" s="25" t="s">
        <v>81</v>
      </c>
    </row>
    <row r="424" s="12" customFormat="1">
      <c r="B424" s="249"/>
      <c r="C424" s="250"/>
      <c r="D424" s="251" t="s">
        <v>217</v>
      </c>
      <c r="E424" s="250"/>
      <c r="F424" s="253" t="s">
        <v>645</v>
      </c>
      <c r="G424" s="250"/>
      <c r="H424" s="254">
        <v>503.88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AT424" s="260" t="s">
        <v>217</v>
      </c>
      <c r="AU424" s="260" t="s">
        <v>81</v>
      </c>
      <c r="AV424" s="12" t="s">
        <v>81</v>
      </c>
      <c r="AW424" s="12" t="s">
        <v>6</v>
      </c>
      <c r="AX424" s="12" t="s">
        <v>79</v>
      </c>
      <c r="AY424" s="260" t="s">
        <v>209</v>
      </c>
    </row>
    <row r="425" s="1" customFormat="1" ht="25.5" customHeight="1">
      <c r="B425" s="47"/>
      <c r="C425" s="237" t="s">
        <v>646</v>
      </c>
      <c r="D425" s="237" t="s">
        <v>211</v>
      </c>
      <c r="E425" s="238" t="s">
        <v>647</v>
      </c>
      <c r="F425" s="239" t="s">
        <v>648</v>
      </c>
      <c r="G425" s="240" t="s">
        <v>268</v>
      </c>
      <c r="H425" s="241">
        <v>45</v>
      </c>
      <c r="I425" s="242"/>
      <c r="J425" s="243">
        <f>ROUND(I425*H425,2)</f>
        <v>0</v>
      </c>
      <c r="K425" s="239" t="s">
        <v>215</v>
      </c>
      <c r="L425" s="73"/>
      <c r="M425" s="244" t="s">
        <v>21</v>
      </c>
      <c r="N425" s="245" t="s">
        <v>43</v>
      </c>
      <c r="O425" s="48"/>
      <c r="P425" s="246">
        <f>O425*H425</f>
        <v>0</v>
      </c>
      <c r="Q425" s="246">
        <v>0.0094400000000000005</v>
      </c>
      <c r="R425" s="246">
        <f>Q425*H425</f>
        <v>0.42480000000000001</v>
      </c>
      <c r="S425" s="246">
        <v>0</v>
      </c>
      <c r="T425" s="247">
        <f>S425*H425</f>
        <v>0</v>
      </c>
      <c r="AR425" s="25" t="s">
        <v>216</v>
      </c>
      <c r="AT425" s="25" t="s">
        <v>211</v>
      </c>
      <c r="AU425" s="25" t="s">
        <v>81</v>
      </c>
      <c r="AY425" s="25" t="s">
        <v>209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25" t="s">
        <v>79</v>
      </c>
      <c r="BK425" s="248">
        <f>ROUND(I425*H425,2)</f>
        <v>0</v>
      </c>
      <c r="BL425" s="25" t="s">
        <v>216</v>
      </c>
      <c r="BM425" s="25" t="s">
        <v>649</v>
      </c>
    </row>
    <row r="426" s="1" customFormat="1" ht="16.5" customHeight="1">
      <c r="B426" s="47"/>
      <c r="C426" s="282" t="s">
        <v>650</v>
      </c>
      <c r="D426" s="282" t="s">
        <v>312</v>
      </c>
      <c r="E426" s="283" t="s">
        <v>651</v>
      </c>
      <c r="F426" s="284" t="s">
        <v>652</v>
      </c>
      <c r="G426" s="285" t="s">
        <v>268</v>
      </c>
      <c r="H426" s="286">
        <v>45.899999999999999</v>
      </c>
      <c r="I426" s="287"/>
      <c r="J426" s="288">
        <f>ROUND(I426*H426,2)</f>
        <v>0</v>
      </c>
      <c r="K426" s="284" t="s">
        <v>215</v>
      </c>
      <c r="L426" s="289"/>
      <c r="M426" s="290" t="s">
        <v>21</v>
      </c>
      <c r="N426" s="291" t="s">
        <v>43</v>
      </c>
      <c r="O426" s="48"/>
      <c r="P426" s="246">
        <f>O426*H426</f>
        <v>0</v>
      </c>
      <c r="Q426" s="246">
        <v>0.016500000000000001</v>
      </c>
      <c r="R426" s="246">
        <f>Q426*H426</f>
        <v>0.75734999999999997</v>
      </c>
      <c r="S426" s="246">
        <v>0</v>
      </c>
      <c r="T426" s="247">
        <f>S426*H426</f>
        <v>0</v>
      </c>
      <c r="AR426" s="25" t="s">
        <v>232</v>
      </c>
      <c r="AT426" s="25" t="s">
        <v>312</v>
      </c>
      <c r="AU426" s="25" t="s">
        <v>81</v>
      </c>
      <c r="AY426" s="25" t="s">
        <v>209</v>
      </c>
      <c r="BE426" s="248">
        <f>IF(N426="základní",J426,0)</f>
        <v>0</v>
      </c>
      <c r="BF426" s="248">
        <f>IF(N426="snížená",J426,0)</f>
        <v>0</v>
      </c>
      <c r="BG426" s="248">
        <f>IF(N426="zákl. přenesená",J426,0)</f>
        <v>0</v>
      </c>
      <c r="BH426" s="248">
        <f>IF(N426="sníž. přenesená",J426,0)</f>
        <v>0</v>
      </c>
      <c r="BI426" s="248">
        <f>IF(N426="nulová",J426,0)</f>
        <v>0</v>
      </c>
      <c r="BJ426" s="25" t="s">
        <v>79</v>
      </c>
      <c r="BK426" s="248">
        <f>ROUND(I426*H426,2)</f>
        <v>0</v>
      </c>
      <c r="BL426" s="25" t="s">
        <v>216</v>
      </c>
      <c r="BM426" s="25" t="s">
        <v>653</v>
      </c>
    </row>
    <row r="427" s="12" customFormat="1">
      <c r="B427" s="249"/>
      <c r="C427" s="250"/>
      <c r="D427" s="251" t="s">
        <v>217</v>
      </c>
      <c r="E427" s="250"/>
      <c r="F427" s="253" t="s">
        <v>654</v>
      </c>
      <c r="G427" s="250"/>
      <c r="H427" s="254">
        <v>45.899999999999999</v>
      </c>
      <c r="I427" s="255"/>
      <c r="J427" s="250"/>
      <c r="K427" s="250"/>
      <c r="L427" s="256"/>
      <c r="M427" s="257"/>
      <c r="N427" s="258"/>
      <c r="O427" s="258"/>
      <c r="P427" s="258"/>
      <c r="Q427" s="258"/>
      <c r="R427" s="258"/>
      <c r="S427" s="258"/>
      <c r="T427" s="259"/>
      <c r="AT427" s="260" t="s">
        <v>217</v>
      </c>
      <c r="AU427" s="260" t="s">
        <v>81</v>
      </c>
      <c r="AV427" s="12" t="s">
        <v>81</v>
      </c>
      <c r="AW427" s="12" t="s">
        <v>6</v>
      </c>
      <c r="AX427" s="12" t="s">
        <v>79</v>
      </c>
      <c r="AY427" s="260" t="s">
        <v>209</v>
      </c>
    </row>
    <row r="428" s="1" customFormat="1" ht="25.5" customHeight="1">
      <c r="B428" s="47"/>
      <c r="C428" s="237" t="s">
        <v>655</v>
      </c>
      <c r="D428" s="237" t="s">
        <v>211</v>
      </c>
      <c r="E428" s="238" t="s">
        <v>656</v>
      </c>
      <c r="F428" s="239" t="s">
        <v>657</v>
      </c>
      <c r="G428" s="240" t="s">
        <v>268</v>
      </c>
      <c r="H428" s="241">
        <v>95</v>
      </c>
      <c r="I428" s="242"/>
      <c r="J428" s="243">
        <f>ROUND(I428*H428,2)</f>
        <v>0</v>
      </c>
      <c r="K428" s="239" t="s">
        <v>215</v>
      </c>
      <c r="L428" s="73"/>
      <c r="M428" s="244" t="s">
        <v>21</v>
      </c>
      <c r="N428" s="245" t="s">
        <v>43</v>
      </c>
      <c r="O428" s="48"/>
      <c r="P428" s="246">
        <f>O428*H428</f>
        <v>0</v>
      </c>
      <c r="Q428" s="246">
        <v>0.0082500000000000004</v>
      </c>
      <c r="R428" s="246">
        <f>Q428*H428</f>
        <v>0.78375000000000006</v>
      </c>
      <c r="S428" s="246">
        <v>0</v>
      </c>
      <c r="T428" s="247">
        <f>S428*H428</f>
        <v>0</v>
      </c>
      <c r="AR428" s="25" t="s">
        <v>216</v>
      </c>
      <c r="AT428" s="25" t="s">
        <v>211</v>
      </c>
      <c r="AU428" s="25" t="s">
        <v>81</v>
      </c>
      <c r="AY428" s="25" t="s">
        <v>209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25" t="s">
        <v>79</v>
      </c>
      <c r="BK428" s="248">
        <f>ROUND(I428*H428,2)</f>
        <v>0</v>
      </c>
      <c r="BL428" s="25" t="s">
        <v>216</v>
      </c>
      <c r="BM428" s="25" t="s">
        <v>658</v>
      </c>
    </row>
    <row r="429" s="1" customFormat="1" ht="25.5" customHeight="1">
      <c r="B429" s="47"/>
      <c r="C429" s="282" t="s">
        <v>659</v>
      </c>
      <c r="D429" s="282" t="s">
        <v>312</v>
      </c>
      <c r="E429" s="283" t="s">
        <v>660</v>
      </c>
      <c r="F429" s="284" t="s">
        <v>661</v>
      </c>
      <c r="G429" s="285" t="s">
        <v>268</v>
      </c>
      <c r="H429" s="286">
        <v>96.900000000000006</v>
      </c>
      <c r="I429" s="287"/>
      <c r="J429" s="288">
        <f>ROUND(I429*H429,2)</f>
        <v>0</v>
      </c>
      <c r="K429" s="284" t="s">
        <v>21</v>
      </c>
      <c r="L429" s="289"/>
      <c r="M429" s="290" t="s">
        <v>21</v>
      </c>
      <c r="N429" s="291" t="s">
        <v>43</v>
      </c>
      <c r="O429" s="48"/>
      <c r="P429" s="246">
        <f>O429*H429</f>
        <v>0</v>
      </c>
      <c r="Q429" s="246">
        <v>0.0020999999999999999</v>
      </c>
      <c r="R429" s="246">
        <f>Q429*H429</f>
        <v>0.20349</v>
      </c>
      <c r="S429" s="246">
        <v>0</v>
      </c>
      <c r="T429" s="247">
        <f>S429*H429</f>
        <v>0</v>
      </c>
      <c r="AR429" s="25" t="s">
        <v>232</v>
      </c>
      <c r="AT429" s="25" t="s">
        <v>312</v>
      </c>
      <c r="AU429" s="25" t="s">
        <v>81</v>
      </c>
      <c r="AY429" s="25" t="s">
        <v>209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25" t="s">
        <v>79</v>
      </c>
      <c r="BK429" s="248">
        <f>ROUND(I429*H429,2)</f>
        <v>0</v>
      </c>
      <c r="BL429" s="25" t="s">
        <v>216</v>
      </c>
      <c r="BM429" s="25" t="s">
        <v>662</v>
      </c>
    </row>
    <row r="430" s="1" customFormat="1">
      <c r="B430" s="47"/>
      <c r="C430" s="75"/>
      <c r="D430" s="251" t="s">
        <v>474</v>
      </c>
      <c r="E430" s="75"/>
      <c r="F430" s="292" t="s">
        <v>663</v>
      </c>
      <c r="G430" s="75"/>
      <c r="H430" s="75"/>
      <c r="I430" s="205"/>
      <c r="J430" s="75"/>
      <c r="K430" s="75"/>
      <c r="L430" s="73"/>
      <c r="M430" s="293"/>
      <c r="N430" s="48"/>
      <c r="O430" s="48"/>
      <c r="P430" s="48"/>
      <c r="Q430" s="48"/>
      <c r="R430" s="48"/>
      <c r="S430" s="48"/>
      <c r="T430" s="96"/>
      <c r="AT430" s="25" t="s">
        <v>474</v>
      </c>
      <c r="AU430" s="25" t="s">
        <v>81</v>
      </c>
    </row>
    <row r="431" s="12" customFormat="1">
      <c r="B431" s="249"/>
      <c r="C431" s="250"/>
      <c r="D431" s="251" t="s">
        <v>217</v>
      </c>
      <c r="E431" s="250"/>
      <c r="F431" s="253" t="s">
        <v>664</v>
      </c>
      <c r="G431" s="250"/>
      <c r="H431" s="254">
        <v>96.900000000000006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AT431" s="260" t="s">
        <v>217</v>
      </c>
      <c r="AU431" s="260" t="s">
        <v>81</v>
      </c>
      <c r="AV431" s="12" t="s">
        <v>81</v>
      </c>
      <c r="AW431" s="12" t="s">
        <v>6</v>
      </c>
      <c r="AX431" s="12" t="s">
        <v>79</v>
      </c>
      <c r="AY431" s="260" t="s">
        <v>209</v>
      </c>
    </row>
    <row r="432" s="1" customFormat="1" ht="25.5" customHeight="1">
      <c r="B432" s="47"/>
      <c r="C432" s="237" t="s">
        <v>665</v>
      </c>
      <c r="D432" s="237" t="s">
        <v>211</v>
      </c>
      <c r="E432" s="238" t="s">
        <v>666</v>
      </c>
      <c r="F432" s="239" t="s">
        <v>667</v>
      </c>
      <c r="G432" s="240" t="s">
        <v>268</v>
      </c>
      <c r="H432" s="241">
        <v>589</v>
      </c>
      <c r="I432" s="242"/>
      <c r="J432" s="243">
        <f>ROUND(I432*H432,2)</f>
        <v>0</v>
      </c>
      <c r="K432" s="239" t="s">
        <v>215</v>
      </c>
      <c r="L432" s="73"/>
      <c r="M432" s="244" t="s">
        <v>21</v>
      </c>
      <c r="N432" s="245" t="s">
        <v>43</v>
      </c>
      <c r="O432" s="48"/>
      <c r="P432" s="246">
        <f>O432*H432</f>
        <v>0</v>
      </c>
      <c r="Q432" s="246">
        <v>6.0000000000000002E-05</v>
      </c>
      <c r="R432" s="246">
        <f>Q432*H432</f>
        <v>0.035340000000000003</v>
      </c>
      <c r="S432" s="246">
        <v>0</v>
      </c>
      <c r="T432" s="247">
        <f>S432*H432</f>
        <v>0</v>
      </c>
      <c r="AR432" s="25" t="s">
        <v>216</v>
      </c>
      <c r="AT432" s="25" t="s">
        <v>211</v>
      </c>
      <c r="AU432" s="25" t="s">
        <v>81</v>
      </c>
      <c r="AY432" s="25" t="s">
        <v>209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25" t="s">
        <v>79</v>
      </c>
      <c r="BK432" s="248">
        <f>ROUND(I432*H432,2)</f>
        <v>0</v>
      </c>
      <c r="BL432" s="25" t="s">
        <v>216</v>
      </c>
      <c r="BM432" s="25" t="s">
        <v>668</v>
      </c>
    </row>
    <row r="433" s="12" customFormat="1">
      <c r="B433" s="249"/>
      <c r="C433" s="250"/>
      <c r="D433" s="251" t="s">
        <v>217</v>
      </c>
      <c r="E433" s="252" t="s">
        <v>21</v>
      </c>
      <c r="F433" s="253" t="s">
        <v>669</v>
      </c>
      <c r="G433" s="250"/>
      <c r="H433" s="254">
        <v>589</v>
      </c>
      <c r="I433" s="255"/>
      <c r="J433" s="250"/>
      <c r="K433" s="250"/>
      <c r="L433" s="256"/>
      <c r="M433" s="257"/>
      <c r="N433" s="258"/>
      <c r="O433" s="258"/>
      <c r="P433" s="258"/>
      <c r="Q433" s="258"/>
      <c r="R433" s="258"/>
      <c r="S433" s="258"/>
      <c r="T433" s="259"/>
      <c r="AT433" s="260" t="s">
        <v>217</v>
      </c>
      <c r="AU433" s="260" t="s">
        <v>81</v>
      </c>
      <c r="AV433" s="12" t="s">
        <v>81</v>
      </c>
      <c r="AW433" s="12" t="s">
        <v>35</v>
      </c>
      <c r="AX433" s="12" t="s">
        <v>79</v>
      </c>
      <c r="AY433" s="260" t="s">
        <v>209</v>
      </c>
    </row>
    <row r="434" s="1" customFormat="1" ht="25.5" customHeight="1">
      <c r="B434" s="47"/>
      <c r="C434" s="237" t="s">
        <v>670</v>
      </c>
      <c r="D434" s="237" t="s">
        <v>211</v>
      </c>
      <c r="E434" s="238" t="s">
        <v>671</v>
      </c>
      <c r="F434" s="239" t="s">
        <v>672</v>
      </c>
      <c r="G434" s="240" t="s">
        <v>268</v>
      </c>
      <c r="H434" s="241">
        <v>45</v>
      </c>
      <c r="I434" s="242"/>
      <c r="J434" s="243">
        <f>ROUND(I434*H434,2)</f>
        <v>0</v>
      </c>
      <c r="K434" s="239" t="s">
        <v>215</v>
      </c>
      <c r="L434" s="73"/>
      <c r="M434" s="244" t="s">
        <v>21</v>
      </c>
      <c r="N434" s="245" t="s">
        <v>43</v>
      </c>
      <c r="O434" s="48"/>
      <c r="P434" s="246">
        <f>O434*H434</f>
        <v>0</v>
      </c>
      <c r="Q434" s="246">
        <v>6.0000000000000002E-05</v>
      </c>
      <c r="R434" s="246">
        <f>Q434*H434</f>
        <v>0.0027000000000000001</v>
      </c>
      <c r="S434" s="246">
        <v>0</v>
      </c>
      <c r="T434" s="247">
        <f>S434*H434</f>
        <v>0</v>
      </c>
      <c r="AR434" s="25" t="s">
        <v>216</v>
      </c>
      <c r="AT434" s="25" t="s">
        <v>211</v>
      </c>
      <c r="AU434" s="25" t="s">
        <v>81</v>
      </c>
      <c r="AY434" s="25" t="s">
        <v>209</v>
      </c>
      <c r="BE434" s="248">
        <f>IF(N434="základní",J434,0)</f>
        <v>0</v>
      </c>
      <c r="BF434" s="248">
        <f>IF(N434="snížená",J434,0)</f>
        <v>0</v>
      </c>
      <c r="BG434" s="248">
        <f>IF(N434="zákl. přenesená",J434,0)</f>
        <v>0</v>
      </c>
      <c r="BH434" s="248">
        <f>IF(N434="sníž. přenesená",J434,0)</f>
        <v>0</v>
      </c>
      <c r="BI434" s="248">
        <f>IF(N434="nulová",J434,0)</f>
        <v>0</v>
      </c>
      <c r="BJ434" s="25" t="s">
        <v>79</v>
      </c>
      <c r="BK434" s="248">
        <f>ROUND(I434*H434,2)</f>
        <v>0</v>
      </c>
      <c r="BL434" s="25" t="s">
        <v>216</v>
      </c>
      <c r="BM434" s="25" t="s">
        <v>673</v>
      </c>
    </row>
    <row r="435" s="1" customFormat="1" ht="25.5" customHeight="1">
      <c r="B435" s="47"/>
      <c r="C435" s="237" t="s">
        <v>674</v>
      </c>
      <c r="D435" s="237" t="s">
        <v>211</v>
      </c>
      <c r="E435" s="238" t="s">
        <v>675</v>
      </c>
      <c r="F435" s="239" t="s">
        <v>676</v>
      </c>
      <c r="G435" s="240" t="s">
        <v>268</v>
      </c>
      <c r="H435" s="241">
        <v>634</v>
      </c>
      <c r="I435" s="242"/>
      <c r="J435" s="243">
        <f>ROUND(I435*H435,2)</f>
        <v>0</v>
      </c>
      <c r="K435" s="239" t="s">
        <v>215</v>
      </c>
      <c r="L435" s="73"/>
      <c r="M435" s="244" t="s">
        <v>21</v>
      </c>
      <c r="N435" s="245" t="s">
        <v>43</v>
      </c>
      <c r="O435" s="48"/>
      <c r="P435" s="246">
        <f>O435*H435</f>
        <v>0</v>
      </c>
      <c r="Q435" s="246">
        <v>0</v>
      </c>
      <c r="R435" s="246">
        <f>Q435*H435</f>
        <v>0</v>
      </c>
      <c r="S435" s="246">
        <v>0</v>
      </c>
      <c r="T435" s="247">
        <f>S435*H435</f>
        <v>0</v>
      </c>
      <c r="AR435" s="25" t="s">
        <v>216</v>
      </c>
      <c r="AT435" s="25" t="s">
        <v>211</v>
      </c>
      <c r="AU435" s="25" t="s">
        <v>81</v>
      </c>
      <c r="AY435" s="25" t="s">
        <v>209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25" t="s">
        <v>79</v>
      </c>
      <c r="BK435" s="248">
        <f>ROUND(I435*H435,2)</f>
        <v>0</v>
      </c>
      <c r="BL435" s="25" t="s">
        <v>216</v>
      </c>
      <c r="BM435" s="25" t="s">
        <v>677</v>
      </c>
    </row>
    <row r="436" s="12" customFormat="1">
      <c r="B436" s="249"/>
      <c r="C436" s="250"/>
      <c r="D436" s="251" t="s">
        <v>217</v>
      </c>
      <c r="E436" s="252" t="s">
        <v>21</v>
      </c>
      <c r="F436" s="253" t="s">
        <v>678</v>
      </c>
      <c r="G436" s="250"/>
      <c r="H436" s="254">
        <v>634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AT436" s="260" t="s">
        <v>217</v>
      </c>
      <c r="AU436" s="260" t="s">
        <v>81</v>
      </c>
      <c r="AV436" s="12" t="s">
        <v>81</v>
      </c>
      <c r="AW436" s="12" t="s">
        <v>35</v>
      </c>
      <c r="AX436" s="12" t="s">
        <v>79</v>
      </c>
      <c r="AY436" s="260" t="s">
        <v>209</v>
      </c>
    </row>
    <row r="437" s="1" customFormat="1" ht="25.5" customHeight="1">
      <c r="B437" s="47"/>
      <c r="C437" s="237" t="s">
        <v>679</v>
      </c>
      <c r="D437" s="237" t="s">
        <v>211</v>
      </c>
      <c r="E437" s="238" t="s">
        <v>680</v>
      </c>
      <c r="F437" s="239" t="s">
        <v>681</v>
      </c>
      <c r="G437" s="240" t="s">
        <v>268</v>
      </c>
      <c r="H437" s="241">
        <v>95</v>
      </c>
      <c r="I437" s="242"/>
      <c r="J437" s="243">
        <f>ROUND(I437*H437,2)</f>
        <v>0</v>
      </c>
      <c r="K437" s="239" t="s">
        <v>215</v>
      </c>
      <c r="L437" s="73"/>
      <c r="M437" s="244" t="s">
        <v>21</v>
      </c>
      <c r="N437" s="245" t="s">
        <v>43</v>
      </c>
      <c r="O437" s="48"/>
      <c r="P437" s="246">
        <f>O437*H437</f>
        <v>0</v>
      </c>
      <c r="Q437" s="246">
        <v>0.00628</v>
      </c>
      <c r="R437" s="246">
        <f>Q437*H437</f>
        <v>0.59660000000000002</v>
      </c>
      <c r="S437" s="246">
        <v>0</v>
      </c>
      <c r="T437" s="247">
        <f>S437*H437</f>
        <v>0</v>
      </c>
      <c r="AR437" s="25" t="s">
        <v>216</v>
      </c>
      <c r="AT437" s="25" t="s">
        <v>211</v>
      </c>
      <c r="AU437" s="25" t="s">
        <v>81</v>
      </c>
      <c r="AY437" s="25" t="s">
        <v>209</v>
      </c>
      <c r="BE437" s="248">
        <f>IF(N437="základní",J437,0)</f>
        <v>0</v>
      </c>
      <c r="BF437" s="248">
        <f>IF(N437="snížená",J437,0)</f>
        <v>0</v>
      </c>
      <c r="BG437" s="248">
        <f>IF(N437="zákl. přenesená",J437,0)</f>
        <v>0</v>
      </c>
      <c r="BH437" s="248">
        <f>IF(N437="sníž. přenesená",J437,0)</f>
        <v>0</v>
      </c>
      <c r="BI437" s="248">
        <f>IF(N437="nulová",J437,0)</f>
        <v>0</v>
      </c>
      <c r="BJ437" s="25" t="s">
        <v>79</v>
      </c>
      <c r="BK437" s="248">
        <f>ROUND(I437*H437,2)</f>
        <v>0</v>
      </c>
      <c r="BL437" s="25" t="s">
        <v>216</v>
      </c>
      <c r="BM437" s="25" t="s">
        <v>682</v>
      </c>
    </row>
    <row r="438" s="1" customFormat="1" ht="25.5" customHeight="1">
      <c r="B438" s="47"/>
      <c r="C438" s="237" t="s">
        <v>683</v>
      </c>
      <c r="D438" s="237" t="s">
        <v>211</v>
      </c>
      <c r="E438" s="238" t="s">
        <v>684</v>
      </c>
      <c r="F438" s="239" t="s">
        <v>685</v>
      </c>
      <c r="G438" s="240" t="s">
        <v>268</v>
      </c>
      <c r="H438" s="241">
        <v>539</v>
      </c>
      <c r="I438" s="242"/>
      <c r="J438" s="243">
        <f>ROUND(I438*H438,2)</f>
        <v>0</v>
      </c>
      <c r="K438" s="239" t="s">
        <v>215</v>
      </c>
      <c r="L438" s="73"/>
      <c r="M438" s="244" t="s">
        <v>21</v>
      </c>
      <c r="N438" s="245" t="s">
        <v>43</v>
      </c>
      <c r="O438" s="48"/>
      <c r="P438" s="246">
        <f>O438*H438</f>
        <v>0</v>
      </c>
      <c r="Q438" s="246">
        <v>0.0026800000000000001</v>
      </c>
      <c r="R438" s="246">
        <f>Q438*H438</f>
        <v>1.44452</v>
      </c>
      <c r="S438" s="246">
        <v>0</v>
      </c>
      <c r="T438" s="247">
        <f>S438*H438</f>
        <v>0</v>
      </c>
      <c r="AR438" s="25" t="s">
        <v>216</v>
      </c>
      <c r="AT438" s="25" t="s">
        <v>211</v>
      </c>
      <c r="AU438" s="25" t="s">
        <v>81</v>
      </c>
      <c r="AY438" s="25" t="s">
        <v>209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25" t="s">
        <v>79</v>
      </c>
      <c r="BK438" s="248">
        <f>ROUND(I438*H438,2)</f>
        <v>0</v>
      </c>
      <c r="BL438" s="25" t="s">
        <v>216</v>
      </c>
      <c r="BM438" s="25" t="s">
        <v>686</v>
      </c>
    </row>
    <row r="439" s="12" customFormat="1">
      <c r="B439" s="249"/>
      <c r="C439" s="250"/>
      <c r="D439" s="251" t="s">
        <v>217</v>
      </c>
      <c r="E439" s="252" t="s">
        <v>21</v>
      </c>
      <c r="F439" s="253" t="s">
        <v>687</v>
      </c>
      <c r="G439" s="250"/>
      <c r="H439" s="254">
        <v>539</v>
      </c>
      <c r="I439" s="255"/>
      <c r="J439" s="250"/>
      <c r="K439" s="250"/>
      <c r="L439" s="256"/>
      <c r="M439" s="257"/>
      <c r="N439" s="258"/>
      <c r="O439" s="258"/>
      <c r="P439" s="258"/>
      <c r="Q439" s="258"/>
      <c r="R439" s="258"/>
      <c r="S439" s="258"/>
      <c r="T439" s="259"/>
      <c r="AT439" s="260" t="s">
        <v>217</v>
      </c>
      <c r="AU439" s="260" t="s">
        <v>81</v>
      </c>
      <c r="AV439" s="12" t="s">
        <v>81</v>
      </c>
      <c r="AW439" s="12" t="s">
        <v>35</v>
      </c>
      <c r="AX439" s="12" t="s">
        <v>79</v>
      </c>
      <c r="AY439" s="260" t="s">
        <v>209</v>
      </c>
    </row>
    <row r="440" s="1" customFormat="1" ht="16.5" customHeight="1">
      <c r="B440" s="47"/>
      <c r="C440" s="237" t="s">
        <v>688</v>
      </c>
      <c r="D440" s="237" t="s">
        <v>211</v>
      </c>
      <c r="E440" s="238" t="s">
        <v>689</v>
      </c>
      <c r="F440" s="239" t="s">
        <v>690</v>
      </c>
      <c r="G440" s="240" t="s">
        <v>268</v>
      </c>
      <c r="H440" s="241">
        <v>420</v>
      </c>
      <c r="I440" s="242"/>
      <c r="J440" s="243">
        <f>ROUND(I440*H440,2)</f>
        <v>0</v>
      </c>
      <c r="K440" s="239" t="s">
        <v>215</v>
      </c>
      <c r="L440" s="73"/>
      <c r="M440" s="244" t="s">
        <v>21</v>
      </c>
      <c r="N440" s="245" t="s">
        <v>43</v>
      </c>
      <c r="O440" s="48"/>
      <c r="P440" s="246">
        <f>O440*H440</f>
        <v>0</v>
      </c>
      <c r="Q440" s="246">
        <v>0.0048999999999999998</v>
      </c>
      <c r="R440" s="246">
        <f>Q440*H440</f>
        <v>2.0579999999999998</v>
      </c>
      <c r="S440" s="246">
        <v>0</v>
      </c>
      <c r="T440" s="247">
        <f>S440*H440</f>
        <v>0</v>
      </c>
      <c r="AR440" s="25" t="s">
        <v>216</v>
      </c>
      <c r="AT440" s="25" t="s">
        <v>211</v>
      </c>
      <c r="AU440" s="25" t="s">
        <v>81</v>
      </c>
      <c r="AY440" s="25" t="s">
        <v>209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25" t="s">
        <v>79</v>
      </c>
      <c r="BK440" s="248">
        <f>ROUND(I440*H440,2)</f>
        <v>0</v>
      </c>
      <c r="BL440" s="25" t="s">
        <v>216</v>
      </c>
      <c r="BM440" s="25" t="s">
        <v>691</v>
      </c>
    </row>
    <row r="441" s="12" customFormat="1">
      <c r="B441" s="249"/>
      <c r="C441" s="250"/>
      <c r="D441" s="251" t="s">
        <v>217</v>
      </c>
      <c r="E441" s="252" t="s">
        <v>21</v>
      </c>
      <c r="F441" s="253" t="s">
        <v>692</v>
      </c>
      <c r="G441" s="250"/>
      <c r="H441" s="254">
        <v>420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AT441" s="260" t="s">
        <v>217</v>
      </c>
      <c r="AU441" s="260" t="s">
        <v>81</v>
      </c>
      <c r="AV441" s="12" t="s">
        <v>81</v>
      </c>
      <c r="AW441" s="12" t="s">
        <v>35</v>
      </c>
      <c r="AX441" s="12" t="s">
        <v>72</v>
      </c>
      <c r="AY441" s="260" t="s">
        <v>209</v>
      </c>
    </row>
    <row r="442" s="14" customFormat="1">
      <c r="B442" s="271"/>
      <c r="C442" s="272"/>
      <c r="D442" s="251" t="s">
        <v>217</v>
      </c>
      <c r="E442" s="273" t="s">
        <v>21</v>
      </c>
      <c r="F442" s="274" t="s">
        <v>220</v>
      </c>
      <c r="G442" s="272"/>
      <c r="H442" s="275">
        <v>420</v>
      </c>
      <c r="I442" s="276"/>
      <c r="J442" s="272"/>
      <c r="K442" s="272"/>
      <c r="L442" s="277"/>
      <c r="M442" s="278"/>
      <c r="N442" s="279"/>
      <c r="O442" s="279"/>
      <c r="P442" s="279"/>
      <c r="Q442" s="279"/>
      <c r="R442" s="279"/>
      <c r="S442" s="279"/>
      <c r="T442" s="280"/>
      <c r="AT442" s="281" t="s">
        <v>217</v>
      </c>
      <c r="AU442" s="281" t="s">
        <v>81</v>
      </c>
      <c r="AV442" s="14" t="s">
        <v>216</v>
      </c>
      <c r="AW442" s="14" t="s">
        <v>35</v>
      </c>
      <c r="AX442" s="14" t="s">
        <v>79</v>
      </c>
      <c r="AY442" s="281" t="s">
        <v>209</v>
      </c>
    </row>
    <row r="443" s="1" customFormat="1" ht="25.5" customHeight="1">
      <c r="B443" s="47"/>
      <c r="C443" s="237" t="s">
        <v>446</v>
      </c>
      <c r="D443" s="237" t="s">
        <v>211</v>
      </c>
      <c r="E443" s="238" t="s">
        <v>693</v>
      </c>
      <c r="F443" s="239" t="s">
        <v>694</v>
      </c>
      <c r="G443" s="240" t="s">
        <v>268</v>
      </c>
      <c r="H443" s="241">
        <v>5.1200000000000001</v>
      </c>
      <c r="I443" s="242"/>
      <c r="J443" s="243">
        <f>ROUND(I443*H443,2)</f>
        <v>0</v>
      </c>
      <c r="K443" s="239" t="s">
        <v>215</v>
      </c>
      <c r="L443" s="73"/>
      <c r="M443" s="244" t="s">
        <v>21</v>
      </c>
      <c r="N443" s="245" t="s">
        <v>43</v>
      </c>
      <c r="O443" s="48"/>
      <c r="P443" s="246">
        <f>O443*H443</f>
        <v>0</v>
      </c>
      <c r="Q443" s="246">
        <v>0.023099999999999999</v>
      </c>
      <c r="R443" s="246">
        <f>Q443*H443</f>
        <v>0.118272</v>
      </c>
      <c r="S443" s="246">
        <v>0</v>
      </c>
      <c r="T443" s="247">
        <f>S443*H443</f>
        <v>0</v>
      </c>
      <c r="AR443" s="25" t="s">
        <v>216</v>
      </c>
      <c r="AT443" s="25" t="s">
        <v>211</v>
      </c>
      <c r="AU443" s="25" t="s">
        <v>81</v>
      </c>
      <c r="AY443" s="25" t="s">
        <v>209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25" t="s">
        <v>79</v>
      </c>
      <c r="BK443" s="248">
        <f>ROUND(I443*H443,2)</f>
        <v>0</v>
      </c>
      <c r="BL443" s="25" t="s">
        <v>216</v>
      </c>
      <c r="BM443" s="25" t="s">
        <v>695</v>
      </c>
    </row>
    <row r="444" s="12" customFormat="1">
      <c r="B444" s="249"/>
      <c r="C444" s="250"/>
      <c r="D444" s="251" t="s">
        <v>217</v>
      </c>
      <c r="E444" s="252" t="s">
        <v>21</v>
      </c>
      <c r="F444" s="253" t="s">
        <v>696</v>
      </c>
      <c r="G444" s="250"/>
      <c r="H444" s="254">
        <v>5.1200000000000001</v>
      </c>
      <c r="I444" s="255"/>
      <c r="J444" s="250"/>
      <c r="K444" s="250"/>
      <c r="L444" s="256"/>
      <c r="M444" s="257"/>
      <c r="N444" s="258"/>
      <c r="O444" s="258"/>
      <c r="P444" s="258"/>
      <c r="Q444" s="258"/>
      <c r="R444" s="258"/>
      <c r="S444" s="258"/>
      <c r="T444" s="259"/>
      <c r="AT444" s="260" t="s">
        <v>217</v>
      </c>
      <c r="AU444" s="260" t="s">
        <v>81</v>
      </c>
      <c r="AV444" s="12" t="s">
        <v>81</v>
      </c>
      <c r="AW444" s="12" t="s">
        <v>35</v>
      </c>
      <c r="AX444" s="12" t="s">
        <v>72</v>
      </c>
      <c r="AY444" s="260" t="s">
        <v>209</v>
      </c>
    </row>
    <row r="445" s="13" customFormat="1">
      <c r="B445" s="261"/>
      <c r="C445" s="262"/>
      <c r="D445" s="251" t="s">
        <v>217</v>
      </c>
      <c r="E445" s="263" t="s">
        <v>21</v>
      </c>
      <c r="F445" s="264" t="s">
        <v>697</v>
      </c>
      <c r="G445" s="262"/>
      <c r="H445" s="263" t="s">
        <v>21</v>
      </c>
      <c r="I445" s="265"/>
      <c r="J445" s="262"/>
      <c r="K445" s="262"/>
      <c r="L445" s="266"/>
      <c r="M445" s="267"/>
      <c r="N445" s="268"/>
      <c r="O445" s="268"/>
      <c r="P445" s="268"/>
      <c r="Q445" s="268"/>
      <c r="R445" s="268"/>
      <c r="S445" s="268"/>
      <c r="T445" s="269"/>
      <c r="AT445" s="270" t="s">
        <v>217</v>
      </c>
      <c r="AU445" s="270" t="s">
        <v>81</v>
      </c>
      <c r="AV445" s="13" t="s">
        <v>79</v>
      </c>
      <c r="AW445" s="13" t="s">
        <v>35</v>
      </c>
      <c r="AX445" s="13" t="s">
        <v>72</v>
      </c>
      <c r="AY445" s="270" t="s">
        <v>209</v>
      </c>
    </row>
    <row r="446" s="14" customFormat="1">
      <c r="B446" s="271"/>
      <c r="C446" s="272"/>
      <c r="D446" s="251" t="s">
        <v>217</v>
      </c>
      <c r="E446" s="273" t="s">
        <v>21</v>
      </c>
      <c r="F446" s="274" t="s">
        <v>220</v>
      </c>
      <c r="G446" s="272"/>
      <c r="H446" s="275">
        <v>5.1200000000000001</v>
      </c>
      <c r="I446" s="276"/>
      <c r="J446" s="272"/>
      <c r="K446" s="272"/>
      <c r="L446" s="277"/>
      <c r="M446" s="278"/>
      <c r="N446" s="279"/>
      <c r="O446" s="279"/>
      <c r="P446" s="279"/>
      <c r="Q446" s="279"/>
      <c r="R446" s="279"/>
      <c r="S446" s="279"/>
      <c r="T446" s="280"/>
      <c r="AT446" s="281" t="s">
        <v>217</v>
      </c>
      <c r="AU446" s="281" t="s">
        <v>81</v>
      </c>
      <c r="AV446" s="14" t="s">
        <v>216</v>
      </c>
      <c r="AW446" s="14" t="s">
        <v>35</v>
      </c>
      <c r="AX446" s="14" t="s">
        <v>79</v>
      </c>
      <c r="AY446" s="281" t="s">
        <v>209</v>
      </c>
    </row>
    <row r="447" s="11" customFormat="1" ht="29.88" customHeight="1">
      <c r="B447" s="221"/>
      <c r="C447" s="222"/>
      <c r="D447" s="223" t="s">
        <v>71</v>
      </c>
      <c r="E447" s="235" t="s">
        <v>530</v>
      </c>
      <c r="F447" s="235" t="s">
        <v>698</v>
      </c>
      <c r="G447" s="222"/>
      <c r="H447" s="222"/>
      <c r="I447" s="225"/>
      <c r="J447" s="236">
        <f>BK447</f>
        <v>0</v>
      </c>
      <c r="K447" s="222"/>
      <c r="L447" s="227"/>
      <c r="M447" s="228"/>
      <c r="N447" s="229"/>
      <c r="O447" s="229"/>
      <c r="P447" s="230">
        <f>SUM(P448:P471)</f>
        <v>0</v>
      </c>
      <c r="Q447" s="229"/>
      <c r="R447" s="230">
        <f>SUM(R448:R471)</f>
        <v>78.931135670000003</v>
      </c>
      <c r="S447" s="229"/>
      <c r="T447" s="231">
        <f>SUM(T448:T471)</f>
        <v>0</v>
      </c>
      <c r="AR447" s="232" t="s">
        <v>79</v>
      </c>
      <c r="AT447" s="233" t="s">
        <v>71</v>
      </c>
      <c r="AU447" s="233" t="s">
        <v>79</v>
      </c>
      <c r="AY447" s="232" t="s">
        <v>209</v>
      </c>
      <c r="BK447" s="234">
        <f>SUM(BK448:BK471)</f>
        <v>0</v>
      </c>
    </row>
    <row r="448" s="1" customFormat="1" ht="25.5" customHeight="1">
      <c r="B448" s="47"/>
      <c r="C448" s="237" t="s">
        <v>699</v>
      </c>
      <c r="D448" s="237" t="s">
        <v>211</v>
      </c>
      <c r="E448" s="238" t="s">
        <v>700</v>
      </c>
      <c r="F448" s="239" t="s">
        <v>701</v>
      </c>
      <c r="G448" s="240" t="s">
        <v>227</v>
      </c>
      <c r="H448" s="241">
        <v>6.5099999999999998</v>
      </c>
      <c r="I448" s="242"/>
      <c r="J448" s="243">
        <f>ROUND(I448*H448,2)</f>
        <v>0</v>
      </c>
      <c r="K448" s="239" t="s">
        <v>215</v>
      </c>
      <c r="L448" s="73"/>
      <c r="M448" s="244" t="s">
        <v>21</v>
      </c>
      <c r="N448" s="245" t="s">
        <v>43</v>
      </c>
      <c r="O448" s="48"/>
      <c r="P448" s="246">
        <f>O448*H448</f>
        <v>0</v>
      </c>
      <c r="Q448" s="246">
        <v>2.2563399999999998</v>
      </c>
      <c r="R448" s="246">
        <f>Q448*H448</f>
        <v>14.688773399999999</v>
      </c>
      <c r="S448" s="246">
        <v>0</v>
      </c>
      <c r="T448" s="247">
        <f>S448*H448</f>
        <v>0</v>
      </c>
      <c r="AR448" s="25" t="s">
        <v>216</v>
      </c>
      <c r="AT448" s="25" t="s">
        <v>211</v>
      </c>
      <c r="AU448" s="25" t="s">
        <v>81</v>
      </c>
      <c r="AY448" s="25" t="s">
        <v>209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25" t="s">
        <v>79</v>
      </c>
      <c r="BK448" s="248">
        <f>ROUND(I448*H448,2)</f>
        <v>0</v>
      </c>
      <c r="BL448" s="25" t="s">
        <v>216</v>
      </c>
      <c r="BM448" s="25" t="s">
        <v>702</v>
      </c>
    </row>
    <row r="449" s="12" customFormat="1">
      <c r="B449" s="249"/>
      <c r="C449" s="250"/>
      <c r="D449" s="251" t="s">
        <v>217</v>
      </c>
      <c r="E449" s="252" t="s">
        <v>21</v>
      </c>
      <c r="F449" s="253" t="s">
        <v>703</v>
      </c>
      <c r="G449" s="250"/>
      <c r="H449" s="254">
        <v>6.5099999999999998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AT449" s="260" t="s">
        <v>217</v>
      </c>
      <c r="AU449" s="260" t="s">
        <v>81</v>
      </c>
      <c r="AV449" s="12" t="s">
        <v>81</v>
      </c>
      <c r="AW449" s="12" t="s">
        <v>35</v>
      </c>
      <c r="AX449" s="12" t="s">
        <v>72</v>
      </c>
      <c r="AY449" s="260" t="s">
        <v>209</v>
      </c>
    </row>
    <row r="450" s="13" customFormat="1">
      <c r="B450" s="261"/>
      <c r="C450" s="262"/>
      <c r="D450" s="251" t="s">
        <v>217</v>
      </c>
      <c r="E450" s="263" t="s">
        <v>21</v>
      </c>
      <c r="F450" s="264" t="s">
        <v>555</v>
      </c>
      <c r="G450" s="262"/>
      <c r="H450" s="263" t="s">
        <v>21</v>
      </c>
      <c r="I450" s="265"/>
      <c r="J450" s="262"/>
      <c r="K450" s="262"/>
      <c r="L450" s="266"/>
      <c r="M450" s="267"/>
      <c r="N450" s="268"/>
      <c r="O450" s="268"/>
      <c r="P450" s="268"/>
      <c r="Q450" s="268"/>
      <c r="R450" s="268"/>
      <c r="S450" s="268"/>
      <c r="T450" s="269"/>
      <c r="AT450" s="270" t="s">
        <v>217</v>
      </c>
      <c r="AU450" s="270" t="s">
        <v>81</v>
      </c>
      <c r="AV450" s="13" t="s">
        <v>79</v>
      </c>
      <c r="AW450" s="13" t="s">
        <v>35</v>
      </c>
      <c r="AX450" s="13" t="s">
        <v>72</v>
      </c>
      <c r="AY450" s="270" t="s">
        <v>209</v>
      </c>
    </row>
    <row r="451" s="14" customFormat="1">
      <c r="B451" s="271"/>
      <c r="C451" s="272"/>
      <c r="D451" s="251" t="s">
        <v>217</v>
      </c>
      <c r="E451" s="273" t="s">
        <v>21</v>
      </c>
      <c r="F451" s="274" t="s">
        <v>220</v>
      </c>
      <c r="G451" s="272"/>
      <c r="H451" s="275">
        <v>6.5099999999999998</v>
      </c>
      <c r="I451" s="276"/>
      <c r="J451" s="272"/>
      <c r="K451" s="272"/>
      <c r="L451" s="277"/>
      <c r="M451" s="278"/>
      <c r="N451" s="279"/>
      <c r="O451" s="279"/>
      <c r="P451" s="279"/>
      <c r="Q451" s="279"/>
      <c r="R451" s="279"/>
      <c r="S451" s="279"/>
      <c r="T451" s="280"/>
      <c r="AT451" s="281" t="s">
        <v>217</v>
      </c>
      <c r="AU451" s="281" t="s">
        <v>81</v>
      </c>
      <c r="AV451" s="14" t="s">
        <v>216</v>
      </c>
      <c r="AW451" s="14" t="s">
        <v>35</v>
      </c>
      <c r="AX451" s="14" t="s">
        <v>79</v>
      </c>
      <c r="AY451" s="281" t="s">
        <v>209</v>
      </c>
    </row>
    <row r="452" s="1" customFormat="1" ht="25.5" customHeight="1">
      <c r="B452" s="47"/>
      <c r="C452" s="237" t="s">
        <v>704</v>
      </c>
      <c r="D452" s="237" t="s">
        <v>211</v>
      </c>
      <c r="E452" s="238" t="s">
        <v>705</v>
      </c>
      <c r="F452" s="239" t="s">
        <v>706</v>
      </c>
      <c r="G452" s="240" t="s">
        <v>227</v>
      </c>
      <c r="H452" s="241">
        <v>3.9630000000000001</v>
      </c>
      <c r="I452" s="242"/>
      <c r="J452" s="243">
        <f>ROUND(I452*H452,2)</f>
        <v>0</v>
      </c>
      <c r="K452" s="239" t="s">
        <v>215</v>
      </c>
      <c r="L452" s="73"/>
      <c r="M452" s="244" t="s">
        <v>21</v>
      </c>
      <c r="N452" s="245" t="s">
        <v>43</v>
      </c>
      <c r="O452" s="48"/>
      <c r="P452" s="246">
        <f>O452*H452</f>
        <v>0</v>
      </c>
      <c r="Q452" s="246">
        <v>2.45329</v>
      </c>
      <c r="R452" s="246">
        <f>Q452*H452</f>
        <v>9.7223882699999997</v>
      </c>
      <c r="S452" s="246">
        <v>0</v>
      </c>
      <c r="T452" s="247">
        <f>S452*H452</f>
        <v>0</v>
      </c>
      <c r="AR452" s="25" t="s">
        <v>216</v>
      </c>
      <c r="AT452" s="25" t="s">
        <v>211</v>
      </c>
      <c r="AU452" s="25" t="s">
        <v>81</v>
      </c>
      <c r="AY452" s="25" t="s">
        <v>209</v>
      </c>
      <c r="BE452" s="248">
        <f>IF(N452="základní",J452,0)</f>
        <v>0</v>
      </c>
      <c r="BF452" s="248">
        <f>IF(N452="snížená",J452,0)</f>
        <v>0</v>
      </c>
      <c r="BG452" s="248">
        <f>IF(N452="zákl. přenesená",J452,0)</f>
        <v>0</v>
      </c>
      <c r="BH452" s="248">
        <f>IF(N452="sníž. přenesená",J452,0)</f>
        <v>0</v>
      </c>
      <c r="BI452" s="248">
        <f>IF(N452="nulová",J452,0)</f>
        <v>0</v>
      </c>
      <c r="BJ452" s="25" t="s">
        <v>79</v>
      </c>
      <c r="BK452" s="248">
        <f>ROUND(I452*H452,2)</f>
        <v>0</v>
      </c>
      <c r="BL452" s="25" t="s">
        <v>216</v>
      </c>
      <c r="BM452" s="25" t="s">
        <v>707</v>
      </c>
    </row>
    <row r="453" s="12" customFormat="1">
      <c r="B453" s="249"/>
      <c r="C453" s="250"/>
      <c r="D453" s="251" t="s">
        <v>217</v>
      </c>
      <c r="E453" s="252" t="s">
        <v>21</v>
      </c>
      <c r="F453" s="253" t="s">
        <v>708</v>
      </c>
      <c r="G453" s="250"/>
      <c r="H453" s="254">
        <v>3.9630000000000001</v>
      </c>
      <c r="I453" s="255"/>
      <c r="J453" s="250"/>
      <c r="K453" s="250"/>
      <c r="L453" s="256"/>
      <c r="M453" s="257"/>
      <c r="N453" s="258"/>
      <c r="O453" s="258"/>
      <c r="P453" s="258"/>
      <c r="Q453" s="258"/>
      <c r="R453" s="258"/>
      <c r="S453" s="258"/>
      <c r="T453" s="259"/>
      <c r="AT453" s="260" t="s">
        <v>217</v>
      </c>
      <c r="AU453" s="260" t="s">
        <v>81</v>
      </c>
      <c r="AV453" s="12" t="s">
        <v>81</v>
      </c>
      <c r="AW453" s="12" t="s">
        <v>35</v>
      </c>
      <c r="AX453" s="12" t="s">
        <v>72</v>
      </c>
      <c r="AY453" s="260" t="s">
        <v>209</v>
      </c>
    </row>
    <row r="454" s="13" customFormat="1">
      <c r="B454" s="261"/>
      <c r="C454" s="262"/>
      <c r="D454" s="251" t="s">
        <v>217</v>
      </c>
      <c r="E454" s="263" t="s">
        <v>21</v>
      </c>
      <c r="F454" s="264" t="s">
        <v>555</v>
      </c>
      <c r="G454" s="262"/>
      <c r="H454" s="263" t="s">
        <v>21</v>
      </c>
      <c r="I454" s="265"/>
      <c r="J454" s="262"/>
      <c r="K454" s="262"/>
      <c r="L454" s="266"/>
      <c r="M454" s="267"/>
      <c r="N454" s="268"/>
      <c r="O454" s="268"/>
      <c r="P454" s="268"/>
      <c r="Q454" s="268"/>
      <c r="R454" s="268"/>
      <c r="S454" s="268"/>
      <c r="T454" s="269"/>
      <c r="AT454" s="270" t="s">
        <v>217</v>
      </c>
      <c r="AU454" s="270" t="s">
        <v>81</v>
      </c>
      <c r="AV454" s="13" t="s">
        <v>79</v>
      </c>
      <c r="AW454" s="13" t="s">
        <v>35</v>
      </c>
      <c r="AX454" s="13" t="s">
        <v>72</v>
      </c>
      <c r="AY454" s="270" t="s">
        <v>209</v>
      </c>
    </row>
    <row r="455" s="14" customFormat="1">
      <c r="B455" s="271"/>
      <c r="C455" s="272"/>
      <c r="D455" s="251" t="s">
        <v>217</v>
      </c>
      <c r="E455" s="273" t="s">
        <v>21</v>
      </c>
      <c r="F455" s="274" t="s">
        <v>220</v>
      </c>
      <c r="G455" s="272"/>
      <c r="H455" s="275">
        <v>3.9630000000000001</v>
      </c>
      <c r="I455" s="276"/>
      <c r="J455" s="272"/>
      <c r="K455" s="272"/>
      <c r="L455" s="277"/>
      <c r="M455" s="278"/>
      <c r="N455" s="279"/>
      <c r="O455" s="279"/>
      <c r="P455" s="279"/>
      <c r="Q455" s="279"/>
      <c r="R455" s="279"/>
      <c r="S455" s="279"/>
      <c r="T455" s="280"/>
      <c r="AT455" s="281" t="s">
        <v>217</v>
      </c>
      <c r="AU455" s="281" t="s">
        <v>81</v>
      </c>
      <c r="AV455" s="14" t="s">
        <v>216</v>
      </c>
      <c r="AW455" s="14" t="s">
        <v>35</v>
      </c>
      <c r="AX455" s="14" t="s">
        <v>79</v>
      </c>
      <c r="AY455" s="281" t="s">
        <v>209</v>
      </c>
    </row>
    <row r="456" s="1" customFormat="1" ht="16.5" customHeight="1">
      <c r="B456" s="47"/>
      <c r="C456" s="237" t="s">
        <v>709</v>
      </c>
      <c r="D456" s="237" t="s">
        <v>211</v>
      </c>
      <c r="E456" s="238" t="s">
        <v>710</v>
      </c>
      <c r="F456" s="239" t="s">
        <v>711</v>
      </c>
      <c r="G456" s="240" t="s">
        <v>268</v>
      </c>
      <c r="H456" s="241">
        <v>77.769999999999996</v>
      </c>
      <c r="I456" s="242"/>
      <c r="J456" s="243">
        <f>ROUND(I456*H456,2)</f>
        <v>0</v>
      </c>
      <c r="K456" s="239" t="s">
        <v>215</v>
      </c>
      <c r="L456" s="73"/>
      <c r="M456" s="244" t="s">
        <v>21</v>
      </c>
      <c r="N456" s="245" t="s">
        <v>43</v>
      </c>
      <c r="O456" s="48"/>
      <c r="P456" s="246">
        <f>O456*H456</f>
        <v>0</v>
      </c>
      <c r="Q456" s="246">
        <v>0.1173</v>
      </c>
      <c r="R456" s="246">
        <f>Q456*H456</f>
        <v>9.1224209999999992</v>
      </c>
      <c r="S456" s="246">
        <v>0</v>
      </c>
      <c r="T456" s="247">
        <f>S456*H456</f>
        <v>0</v>
      </c>
      <c r="AR456" s="25" t="s">
        <v>216</v>
      </c>
      <c r="AT456" s="25" t="s">
        <v>211</v>
      </c>
      <c r="AU456" s="25" t="s">
        <v>81</v>
      </c>
      <c r="AY456" s="25" t="s">
        <v>209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25" t="s">
        <v>79</v>
      </c>
      <c r="BK456" s="248">
        <f>ROUND(I456*H456,2)</f>
        <v>0</v>
      </c>
      <c r="BL456" s="25" t="s">
        <v>216</v>
      </c>
      <c r="BM456" s="25" t="s">
        <v>712</v>
      </c>
    </row>
    <row r="457" s="12" customFormat="1">
      <c r="B457" s="249"/>
      <c r="C457" s="250"/>
      <c r="D457" s="251" t="s">
        <v>217</v>
      </c>
      <c r="E457" s="252" t="s">
        <v>21</v>
      </c>
      <c r="F457" s="253" t="s">
        <v>713</v>
      </c>
      <c r="G457" s="250"/>
      <c r="H457" s="254">
        <v>77.769999999999996</v>
      </c>
      <c r="I457" s="255"/>
      <c r="J457" s="250"/>
      <c r="K457" s="250"/>
      <c r="L457" s="256"/>
      <c r="M457" s="257"/>
      <c r="N457" s="258"/>
      <c r="O457" s="258"/>
      <c r="P457" s="258"/>
      <c r="Q457" s="258"/>
      <c r="R457" s="258"/>
      <c r="S457" s="258"/>
      <c r="T457" s="259"/>
      <c r="AT457" s="260" t="s">
        <v>217</v>
      </c>
      <c r="AU457" s="260" t="s">
        <v>81</v>
      </c>
      <c r="AV457" s="12" t="s">
        <v>81</v>
      </c>
      <c r="AW457" s="12" t="s">
        <v>35</v>
      </c>
      <c r="AX457" s="12" t="s">
        <v>72</v>
      </c>
      <c r="AY457" s="260" t="s">
        <v>209</v>
      </c>
    </row>
    <row r="458" s="14" customFormat="1">
      <c r="B458" s="271"/>
      <c r="C458" s="272"/>
      <c r="D458" s="251" t="s">
        <v>217</v>
      </c>
      <c r="E458" s="273" t="s">
        <v>21</v>
      </c>
      <c r="F458" s="274" t="s">
        <v>220</v>
      </c>
      <c r="G458" s="272"/>
      <c r="H458" s="275">
        <v>77.769999999999996</v>
      </c>
      <c r="I458" s="276"/>
      <c r="J458" s="272"/>
      <c r="K458" s="272"/>
      <c r="L458" s="277"/>
      <c r="M458" s="278"/>
      <c r="N458" s="279"/>
      <c r="O458" s="279"/>
      <c r="P458" s="279"/>
      <c r="Q458" s="279"/>
      <c r="R458" s="279"/>
      <c r="S458" s="279"/>
      <c r="T458" s="280"/>
      <c r="AT458" s="281" t="s">
        <v>217</v>
      </c>
      <c r="AU458" s="281" t="s">
        <v>81</v>
      </c>
      <c r="AV458" s="14" t="s">
        <v>216</v>
      </c>
      <c r="AW458" s="14" t="s">
        <v>35</v>
      </c>
      <c r="AX458" s="14" t="s">
        <v>79</v>
      </c>
      <c r="AY458" s="281" t="s">
        <v>209</v>
      </c>
    </row>
    <row r="459" s="1" customFormat="1" ht="16.5" customHeight="1">
      <c r="B459" s="47"/>
      <c r="C459" s="237" t="s">
        <v>714</v>
      </c>
      <c r="D459" s="237" t="s">
        <v>211</v>
      </c>
      <c r="E459" s="238" t="s">
        <v>715</v>
      </c>
      <c r="F459" s="239" t="s">
        <v>716</v>
      </c>
      <c r="G459" s="240" t="s">
        <v>268</v>
      </c>
      <c r="H459" s="241">
        <v>50.049999999999997</v>
      </c>
      <c r="I459" s="242"/>
      <c r="J459" s="243">
        <f>ROUND(I459*H459,2)</f>
        <v>0</v>
      </c>
      <c r="K459" s="239" t="s">
        <v>21</v>
      </c>
      <c r="L459" s="73"/>
      <c r="M459" s="244" t="s">
        <v>21</v>
      </c>
      <c r="N459" s="245" t="s">
        <v>43</v>
      </c>
      <c r="O459" s="48"/>
      <c r="P459" s="246">
        <f>O459*H459</f>
        <v>0</v>
      </c>
      <c r="Q459" s="246">
        <v>0.0378</v>
      </c>
      <c r="R459" s="246">
        <f>Q459*H459</f>
        <v>1.8918899999999999</v>
      </c>
      <c r="S459" s="246">
        <v>0</v>
      </c>
      <c r="T459" s="247">
        <f>S459*H459</f>
        <v>0</v>
      </c>
      <c r="AR459" s="25" t="s">
        <v>216</v>
      </c>
      <c r="AT459" s="25" t="s">
        <v>211</v>
      </c>
      <c r="AU459" s="25" t="s">
        <v>81</v>
      </c>
      <c r="AY459" s="25" t="s">
        <v>209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25" t="s">
        <v>79</v>
      </c>
      <c r="BK459" s="248">
        <f>ROUND(I459*H459,2)</f>
        <v>0</v>
      </c>
      <c r="BL459" s="25" t="s">
        <v>216</v>
      </c>
      <c r="BM459" s="25" t="s">
        <v>717</v>
      </c>
    </row>
    <row r="460" s="12" customFormat="1">
      <c r="B460" s="249"/>
      <c r="C460" s="250"/>
      <c r="D460" s="251" t="s">
        <v>217</v>
      </c>
      <c r="E460" s="252" t="s">
        <v>21</v>
      </c>
      <c r="F460" s="253" t="s">
        <v>718</v>
      </c>
      <c r="G460" s="250"/>
      <c r="H460" s="254">
        <v>50.049999999999997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AT460" s="260" t="s">
        <v>217</v>
      </c>
      <c r="AU460" s="260" t="s">
        <v>81</v>
      </c>
      <c r="AV460" s="12" t="s">
        <v>81</v>
      </c>
      <c r="AW460" s="12" t="s">
        <v>35</v>
      </c>
      <c r="AX460" s="12" t="s">
        <v>72</v>
      </c>
      <c r="AY460" s="260" t="s">
        <v>209</v>
      </c>
    </row>
    <row r="461" s="13" customFormat="1">
      <c r="B461" s="261"/>
      <c r="C461" s="262"/>
      <c r="D461" s="251" t="s">
        <v>217</v>
      </c>
      <c r="E461" s="263" t="s">
        <v>21</v>
      </c>
      <c r="F461" s="264" t="s">
        <v>360</v>
      </c>
      <c r="G461" s="262"/>
      <c r="H461" s="263" t="s">
        <v>21</v>
      </c>
      <c r="I461" s="265"/>
      <c r="J461" s="262"/>
      <c r="K461" s="262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217</v>
      </c>
      <c r="AU461" s="270" t="s">
        <v>81</v>
      </c>
      <c r="AV461" s="13" t="s">
        <v>79</v>
      </c>
      <c r="AW461" s="13" t="s">
        <v>35</v>
      </c>
      <c r="AX461" s="13" t="s">
        <v>72</v>
      </c>
      <c r="AY461" s="270" t="s">
        <v>209</v>
      </c>
    </row>
    <row r="462" s="14" customFormat="1">
      <c r="B462" s="271"/>
      <c r="C462" s="272"/>
      <c r="D462" s="251" t="s">
        <v>217</v>
      </c>
      <c r="E462" s="273" t="s">
        <v>21</v>
      </c>
      <c r="F462" s="274" t="s">
        <v>220</v>
      </c>
      <c r="G462" s="272"/>
      <c r="H462" s="275">
        <v>50.049999999999997</v>
      </c>
      <c r="I462" s="276"/>
      <c r="J462" s="272"/>
      <c r="K462" s="272"/>
      <c r="L462" s="277"/>
      <c r="M462" s="278"/>
      <c r="N462" s="279"/>
      <c r="O462" s="279"/>
      <c r="P462" s="279"/>
      <c r="Q462" s="279"/>
      <c r="R462" s="279"/>
      <c r="S462" s="279"/>
      <c r="T462" s="280"/>
      <c r="AT462" s="281" t="s">
        <v>217</v>
      </c>
      <c r="AU462" s="281" t="s">
        <v>81</v>
      </c>
      <c r="AV462" s="14" t="s">
        <v>216</v>
      </c>
      <c r="AW462" s="14" t="s">
        <v>35</v>
      </c>
      <c r="AX462" s="14" t="s">
        <v>79</v>
      </c>
      <c r="AY462" s="281" t="s">
        <v>209</v>
      </c>
    </row>
    <row r="463" s="1" customFormat="1" ht="25.5" customHeight="1">
      <c r="B463" s="47"/>
      <c r="C463" s="237" t="s">
        <v>719</v>
      </c>
      <c r="D463" s="237" t="s">
        <v>211</v>
      </c>
      <c r="E463" s="238" t="s">
        <v>720</v>
      </c>
      <c r="F463" s="239" t="s">
        <v>721</v>
      </c>
      <c r="G463" s="240" t="s">
        <v>227</v>
      </c>
      <c r="H463" s="241">
        <v>15.699999999999999</v>
      </c>
      <c r="I463" s="242"/>
      <c r="J463" s="243">
        <f>ROUND(I463*H463,2)</f>
        <v>0</v>
      </c>
      <c r="K463" s="239" t="s">
        <v>215</v>
      </c>
      <c r="L463" s="73"/>
      <c r="M463" s="244" t="s">
        <v>21</v>
      </c>
      <c r="N463" s="245" t="s">
        <v>43</v>
      </c>
      <c r="O463" s="48"/>
      <c r="P463" s="246">
        <f>O463*H463</f>
        <v>0</v>
      </c>
      <c r="Q463" s="246">
        <v>2.45329</v>
      </c>
      <c r="R463" s="246">
        <f>Q463*H463</f>
        <v>38.516652999999998</v>
      </c>
      <c r="S463" s="246">
        <v>0</v>
      </c>
      <c r="T463" s="247">
        <f>S463*H463</f>
        <v>0</v>
      </c>
      <c r="AR463" s="25" t="s">
        <v>216</v>
      </c>
      <c r="AT463" s="25" t="s">
        <v>211</v>
      </c>
      <c r="AU463" s="25" t="s">
        <v>81</v>
      </c>
      <c r="AY463" s="25" t="s">
        <v>209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25" t="s">
        <v>79</v>
      </c>
      <c r="BK463" s="248">
        <f>ROUND(I463*H463,2)</f>
        <v>0</v>
      </c>
      <c r="BL463" s="25" t="s">
        <v>216</v>
      </c>
      <c r="BM463" s="25" t="s">
        <v>722</v>
      </c>
    </row>
    <row r="464" s="12" customFormat="1">
      <c r="B464" s="249"/>
      <c r="C464" s="250"/>
      <c r="D464" s="251" t="s">
        <v>217</v>
      </c>
      <c r="E464" s="252" t="s">
        <v>21</v>
      </c>
      <c r="F464" s="253" t="s">
        <v>723</v>
      </c>
      <c r="G464" s="250"/>
      <c r="H464" s="254">
        <v>15.699999999999999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AT464" s="260" t="s">
        <v>217</v>
      </c>
      <c r="AU464" s="260" t="s">
        <v>81</v>
      </c>
      <c r="AV464" s="12" t="s">
        <v>81</v>
      </c>
      <c r="AW464" s="12" t="s">
        <v>35</v>
      </c>
      <c r="AX464" s="12" t="s">
        <v>79</v>
      </c>
      <c r="AY464" s="260" t="s">
        <v>209</v>
      </c>
    </row>
    <row r="465" s="14" customFormat="1">
      <c r="B465" s="271"/>
      <c r="C465" s="272"/>
      <c r="D465" s="251" t="s">
        <v>217</v>
      </c>
      <c r="E465" s="273" t="s">
        <v>21</v>
      </c>
      <c r="F465" s="274" t="s">
        <v>220</v>
      </c>
      <c r="G465" s="272"/>
      <c r="H465" s="275">
        <v>15.699999999999999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AT465" s="281" t="s">
        <v>217</v>
      </c>
      <c r="AU465" s="281" t="s">
        <v>81</v>
      </c>
      <c r="AV465" s="14" t="s">
        <v>216</v>
      </c>
      <c r="AW465" s="14" t="s">
        <v>35</v>
      </c>
      <c r="AX465" s="14" t="s">
        <v>72</v>
      </c>
      <c r="AY465" s="281" t="s">
        <v>209</v>
      </c>
    </row>
    <row r="466" s="1" customFormat="1" ht="16.5" customHeight="1">
      <c r="B466" s="47"/>
      <c r="C466" s="237" t="s">
        <v>724</v>
      </c>
      <c r="D466" s="237" t="s">
        <v>211</v>
      </c>
      <c r="E466" s="238" t="s">
        <v>725</v>
      </c>
      <c r="F466" s="239" t="s">
        <v>726</v>
      </c>
      <c r="G466" s="240" t="s">
        <v>227</v>
      </c>
      <c r="H466" s="241">
        <v>15.699999999999999</v>
      </c>
      <c r="I466" s="242"/>
      <c r="J466" s="243">
        <f>ROUND(I466*H466,2)</f>
        <v>0</v>
      </c>
      <c r="K466" s="239" t="s">
        <v>215</v>
      </c>
      <c r="L466" s="73"/>
      <c r="M466" s="244" t="s">
        <v>21</v>
      </c>
      <c r="N466" s="245" t="s">
        <v>43</v>
      </c>
      <c r="O466" s="48"/>
      <c r="P466" s="246">
        <f>O466*H466</f>
        <v>0</v>
      </c>
      <c r="Q466" s="246">
        <v>0.01</v>
      </c>
      <c r="R466" s="246">
        <f>Q466*H466</f>
        <v>0.157</v>
      </c>
      <c r="S466" s="246">
        <v>0</v>
      </c>
      <c r="T466" s="247">
        <f>S466*H466</f>
        <v>0</v>
      </c>
      <c r="AR466" s="25" t="s">
        <v>216</v>
      </c>
      <c r="AT466" s="25" t="s">
        <v>211</v>
      </c>
      <c r="AU466" s="25" t="s">
        <v>81</v>
      </c>
      <c r="AY466" s="25" t="s">
        <v>209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25" t="s">
        <v>79</v>
      </c>
      <c r="BK466" s="248">
        <f>ROUND(I466*H466,2)</f>
        <v>0</v>
      </c>
      <c r="BL466" s="25" t="s">
        <v>216</v>
      </c>
      <c r="BM466" s="25" t="s">
        <v>727</v>
      </c>
    </row>
    <row r="467" s="1" customFormat="1" ht="25.5" customHeight="1">
      <c r="B467" s="47"/>
      <c r="C467" s="237" t="s">
        <v>728</v>
      </c>
      <c r="D467" s="237" t="s">
        <v>211</v>
      </c>
      <c r="E467" s="238" t="s">
        <v>729</v>
      </c>
      <c r="F467" s="239" t="s">
        <v>730</v>
      </c>
      <c r="G467" s="240" t="s">
        <v>227</v>
      </c>
      <c r="H467" s="241">
        <v>15.699999999999999</v>
      </c>
      <c r="I467" s="242"/>
      <c r="J467" s="243">
        <f>ROUND(I467*H467,2)</f>
        <v>0</v>
      </c>
      <c r="K467" s="239" t="s">
        <v>215</v>
      </c>
      <c r="L467" s="73"/>
      <c r="M467" s="244" t="s">
        <v>21</v>
      </c>
      <c r="N467" s="245" t="s">
        <v>43</v>
      </c>
      <c r="O467" s="48"/>
      <c r="P467" s="246">
        <f>O467*H467</f>
        <v>0</v>
      </c>
      <c r="Q467" s="246">
        <v>0.030300000000000001</v>
      </c>
      <c r="R467" s="246">
        <f>Q467*H467</f>
        <v>0.47570999999999997</v>
      </c>
      <c r="S467" s="246">
        <v>0</v>
      </c>
      <c r="T467" s="247">
        <f>S467*H467</f>
        <v>0</v>
      </c>
      <c r="AR467" s="25" t="s">
        <v>216</v>
      </c>
      <c r="AT467" s="25" t="s">
        <v>211</v>
      </c>
      <c r="AU467" s="25" t="s">
        <v>81</v>
      </c>
      <c r="AY467" s="25" t="s">
        <v>209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25" t="s">
        <v>79</v>
      </c>
      <c r="BK467" s="248">
        <f>ROUND(I467*H467,2)</f>
        <v>0</v>
      </c>
      <c r="BL467" s="25" t="s">
        <v>216</v>
      </c>
      <c r="BM467" s="25" t="s">
        <v>731</v>
      </c>
    </row>
    <row r="468" s="1" customFormat="1" ht="16.5" customHeight="1">
      <c r="B468" s="47"/>
      <c r="C468" s="237" t="s">
        <v>468</v>
      </c>
      <c r="D468" s="237" t="s">
        <v>211</v>
      </c>
      <c r="E468" s="238" t="s">
        <v>732</v>
      </c>
      <c r="F468" s="239" t="s">
        <v>733</v>
      </c>
      <c r="G468" s="240" t="s">
        <v>268</v>
      </c>
      <c r="H468" s="241">
        <v>39</v>
      </c>
      <c r="I468" s="242"/>
      <c r="J468" s="243">
        <f>ROUND(I468*H468,2)</f>
        <v>0</v>
      </c>
      <c r="K468" s="239" t="s">
        <v>215</v>
      </c>
      <c r="L468" s="73"/>
      <c r="M468" s="244" t="s">
        <v>21</v>
      </c>
      <c r="N468" s="245" t="s">
        <v>43</v>
      </c>
      <c r="O468" s="48"/>
      <c r="P468" s="246">
        <f>O468*H468</f>
        <v>0</v>
      </c>
      <c r="Q468" s="246">
        <v>0.11169999999999999</v>
      </c>
      <c r="R468" s="246">
        <f>Q468*H468</f>
        <v>4.3563000000000001</v>
      </c>
      <c r="S468" s="246">
        <v>0</v>
      </c>
      <c r="T468" s="247">
        <f>S468*H468</f>
        <v>0</v>
      </c>
      <c r="AR468" s="25" t="s">
        <v>216</v>
      </c>
      <c r="AT468" s="25" t="s">
        <v>211</v>
      </c>
      <c r="AU468" s="25" t="s">
        <v>81</v>
      </c>
      <c r="AY468" s="25" t="s">
        <v>209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25" t="s">
        <v>79</v>
      </c>
      <c r="BK468" s="248">
        <f>ROUND(I468*H468,2)</f>
        <v>0</v>
      </c>
      <c r="BL468" s="25" t="s">
        <v>216</v>
      </c>
      <c r="BM468" s="25" t="s">
        <v>734</v>
      </c>
    </row>
    <row r="469" s="12" customFormat="1">
      <c r="B469" s="249"/>
      <c r="C469" s="250"/>
      <c r="D469" s="251" t="s">
        <v>217</v>
      </c>
      <c r="E469" s="252" t="s">
        <v>21</v>
      </c>
      <c r="F469" s="253" t="s">
        <v>735</v>
      </c>
      <c r="G469" s="250"/>
      <c r="H469" s="254">
        <v>39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AT469" s="260" t="s">
        <v>217</v>
      </c>
      <c r="AU469" s="260" t="s">
        <v>81</v>
      </c>
      <c r="AV469" s="12" t="s">
        <v>81</v>
      </c>
      <c r="AW469" s="12" t="s">
        <v>35</v>
      </c>
      <c r="AX469" s="12" t="s">
        <v>72</v>
      </c>
      <c r="AY469" s="260" t="s">
        <v>209</v>
      </c>
    </row>
    <row r="470" s="13" customFormat="1">
      <c r="B470" s="261"/>
      <c r="C470" s="262"/>
      <c r="D470" s="251" t="s">
        <v>217</v>
      </c>
      <c r="E470" s="263" t="s">
        <v>21</v>
      </c>
      <c r="F470" s="264" t="s">
        <v>360</v>
      </c>
      <c r="G470" s="262"/>
      <c r="H470" s="263" t="s">
        <v>21</v>
      </c>
      <c r="I470" s="265"/>
      <c r="J470" s="262"/>
      <c r="K470" s="262"/>
      <c r="L470" s="266"/>
      <c r="M470" s="267"/>
      <c r="N470" s="268"/>
      <c r="O470" s="268"/>
      <c r="P470" s="268"/>
      <c r="Q470" s="268"/>
      <c r="R470" s="268"/>
      <c r="S470" s="268"/>
      <c r="T470" s="269"/>
      <c r="AT470" s="270" t="s">
        <v>217</v>
      </c>
      <c r="AU470" s="270" t="s">
        <v>81</v>
      </c>
      <c r="AV470" s="13" t="s">
        <v>79</v>
      </c>
      <c r="AW470" s="13" t="s">
        <v>35</v>
      </c>
      <c r="AX470" s="13" t="s">
        <v>72</v>
      </c>
      <c r="AY470" s="270" t="s">
        <v>209</v>
      </c>
    </row>
    <row r="471" s="14" customFormat="1">
      <c r="B471" s="271"/>
      <c r="C471" s="272"/>
      <c r="D471" s="251" t="s">
        <v>217</v>
      </c>
      <c r="E471" s="273" t="s">
        <v>21</v>
      </c>
      <c r="F471" s="274" t="s">
        <v>220</v>
      </c>
      <c r="G471" s="272"/>
      <c r="H471" s="275">
        <v>39</v>
      </c>
      <c r="I471" s="276"/>
      <c r="J471" s="272"/>
      <c r="K471" s="272"/>
      <c r="L471" s="277"/>
      <c r="M471" s="278"/>
      <c r="N471" s="279"/>
      <c r="O471" s="279"/>
      <c r="P471" s="279"/>
      <c r="Q471" s="279"/>
      <c r="R471" s="279"/>
      <c r="S471" s="279"/>
      <c r="T471" s="280"/>
      <c r="AT471" s="281" t="s">
        <v>217</v>
      </c>
      <c r="AU471" s="281" t="s">
        <v>81</v>
      </c>
      <c r="AV471" s="14" t="s">
        <v>216</v>
      </c>
      <c r="AW471" s="14" t="s">
        <v>35</v>
      </c>
      <c r="AX471" s="14" t="s">
        <v>79</v>
      </c>
      <c r="AY471" s="281" t="s">
        <v>209</v>
      </c>
    </row>
    <row r="472" s="11" customFormat="1" ht="29.88" customHeight="1">
      <c r="B472" s="221"/>
      <c r="C472" s="222"/>
      <c r="D472" s="223" t="s">
        <v>71</v>
      </c>
      <c r="E472" s="235" t="s">
        <v>358</v>
      </c>
      <c r="F472" s="235" t="s">
        <v>736</v>
      </c>
      <c r="G472" s="222"/>
      <c r="H472" s="222"/>
      <c r="I472" s="225"/>
      <c r="J472" s="236">
        <f>BK472</f>
        <v>0</v>
      </c>
      <c r="K472" s="222"/>
      <c r="L472" s="227"/>
      <c r="M472" s="228"/>
      <c r="N472" s="229"/>
      <c r="O472" s="229"/>
      <c r="P472" s="230">
        <f>SUM(P473:P491)</f>
        <v>0</v>
      </c>
      <c r="Q472" s="229"/>
      <c r="R472" s="230">
        <f>SUM(R473:R491)</f>
        <v>0.54621999999999993</v>
      </c>
      <c r="S472" s="229"/>
      <c r="T472" s="231">
        <f>SUM(T473:T491)</f>
        <v>0</v>
      </c>
      <c r="AR472" s="232" t="s">
        <v>79</v>
      </c>
      <c r="AT472" s="233" t="s">
        <v>71</v>
      </c>
      <c r="AU472" s="233" t="s">
        <v>79</v>
      </c>
      <c r="AY472" s="232" t="s">
        <v>209</v>
      </c>
      <c r="BK472" s="234">
        <f>SUM(BK473:BK491)</f>
        <v>0</v>
      </c>
    </row>
    <row r="473" s="1" customFormat="1" ht="16.5" customHeight="1">
      <c r="B473" s="47"/>
      <c r="C473" s="237" t="s">
        <v>737</v>
      </c>
      <c r="D473" s="237" t="s">
        <v>211</v>
      </c>
      <c r="E473" s="238" t="s">
        <v>738</v>
      </c>
      <c r="F473" s="239" t="s">
        <v>739</v>
      </c>
      <c r="G473" s="240" t="s">
        <v>343</v>
      </c>
      <c r="H473" s="241">
        <v>10</v>
      </c>
      <c r="I473" s="242"/>
      <c r="J473" s="243">
        <f>ROUND(I473*H473,2)</f>
        <v>0</v>
      </c>
      <c r="K473" s="239" t="s">
        <v>215</v>
      </c>
      <c r="L473" s="73"/>
      <c r="M473" s="244" t="s">
        <v>21</v>
      </c>
      <c r="N473" s="245" t="s">
        <v>43</v>
      </c>
      <c r="O473" s="48"/>
      <c r="P473" s="246">
        <f>O473*H473</f>
        <v>0</v>
      </c>
      <c r="Q473" s="246">
        <v>0</v>
      </c>
      <c r="R473" s="246">
        <f>Q473*H473</f>
        <v>0</v>
      </c>
      <c r="S473" s="246">
        <v>0</v>
      </c>
      <c r="T473" s="247">
        <f>S473*H473</f>
        <v>0</v>
      </c>
      <c r="AR473" s="25" t="s">
        <v>216</v>
      </c>
      <c r="AT473" s="25" t="s">
        <v>211</v>
      </c>
      <c r="AU473" s="25" t="s">
        <v>81</v>
      </c>
      <c r="AY473" s="25" t="s">
        <v>209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25" t="s">
        <v>79</v>
      </c>
      <c r="BK473" s="248">
        <f>ROUND(I473*H473,2)</f>
        <v>0</v>
      </c>
      <c r="BL473" s="25" t="s">
        <v>216</v>
      </c>
      <c r="BM473" s="25" t="s">
        <v>740</v>
      </c>
    </row>
    <row r="474" s="13" customFormat="1">
      <c r="B474" s="261"/>
      <c r="C474" s="262"/>
      <c r="D474" s="251" t="s">
        <v>217</v>
      </c>
      <c r="E474" s="263" t="s">
        <v>21</v>
      </c>
      <c r="F474" s="264" t="s">
        <v>741</v>
      </c>
      <c r="G474" s="262"/>
      <c r="H474" s="263" t="s">
        <v>21</v>
      </c>
      <c r="I474" s="265"/>
      <c r="J474" s="262"/>
      <c r="K474" s="262"/>
      <c r="L474" s="266"/>
      <c r="M474" s="267"/>
      <c r="N474" s="268"/>
      <c r="O474" s="268"/>
      <c r="P474" s="268"/>
      <c r="Q474" s="268"/>
      <c r="R474" s="268"/>
      <c r="S474" s="268"/>
      <c r="T474" s="269"/>
      <c r="AT474" s="270" t="s">
        <v>217</v>
      </c>
      <c r="AU474" s="270" t="s">
        <v>81</v>
      </c>
      <c r="AV474" s="13" t="s">
        <v>79</v>
      </c>
      <c r="AW474" s="13" t="s">
        <v>35</v>
      </c>
      <c r="AX474" s="13" t="s">
        <v>72</v>
      </c>
      <c r="AY474" s="270" t="s">
        <v>209</v>
      </c>
    </row>
    <row r="475" s="14" customFormat="1">
      <c r="B475" s="271"/>
      <c r="C475" s="272"/>
      <c r="D475" s="251" t="s">
        <v>217</v>
      </c>
      <c r="E475" s="273" t="s">
        <v>21</v>
      </c>
      <c r="F475" s="274" t="s">
        <v>220</v>
      </c>
      <c r="G475" s="272"/>
      <c r="H475" s="275">
        <v>0</v>
      </c>
      <c r="I475" s="276"/>
      <c r="J475" s="272"/>
      <c r="K475" s="272"/>
      <c r="L475" s="277"/>
      <c r="M475" s="278"/>
      <c r="N475" s="279"/>
      <c r="O475" s="279"/>
      <c r="P475" s="279"/>
      <c r="Q475" s="279"/>
      <c r="R475" s="279"/>
      <c r="S475" s="279"/>
      <c r="T475" s="280"/>
      <c r="AT475" s="281" t="s">
        <v>217</v>
      </c>
      <c r="AU475" s="281" t="s">
        <v>81</v>
      </c>
      <c r="AV475" s="14" t="s">
        <v>216</v>
      </c>
      <c r="AW475" s="14" t="s">
        <v>35</v>
      </c>
      <c r="AX475" s="14" t="s">
        <v>72</v>
      </c>
      <c r="AY475" s="281" t="s">
        <v>209</v>
      </c>
    </row>
    <row r="476" s="12" customFormat="1">
      <c r="B476" s="249"/>
      <c r="C476" s="250"/>
      <c r="D476" s="251" t="s">
        <v>217</v>
      </c>
      <c r="E476" s="252" t="s">
        <v>21</v>
      </c>
      <c r="F476" s="253" t="s">
        <v>237</v>
      </c>
      <c r="G476" s="250"/>
      <c r="H476" s="254">
        <v>10</v>
      </c>
      <c r="I476" s="255"/>
      <c r="J476" s="250"/>
      <c r="K476" s="250"/>
      <c r="L476" s="256"/>
      <c r="M476" s="257"/>
      <c r="N476" s="258"/>
      <c r="O476" s="258"/>
      <c r="P476" s="258"/>
      <c r="Q476" s="258"/>
      <c r="R476" s="258"/>
      <c r="S476" s="258"/>
      <c r="T476" s="259"/>
      <c r="AT476" s="260" t="s">
        <v>217</v>
      </c>
      <c r="AU476" s="260" t="s">
        <v>81</v>
      </c>
      <c r="AV476" s="12" t="s">
        <v>81</v>
      </c>
      <c r="AW476" s="12" t="s">
        <v>35</v>
      </c>
      <c r="AX476" s="12" t="s">
        <v>79</v>
      </c>
      <c r="AY476" s="260" t="s">
        <v>209</v>
      </c>
    </row>
    <row r="477" s="1" customFormat="1" ht="16.5" customHeight="1">
      <c r="B477" s="47"/>
      <c r="C477" s="282" t="s">
        <v>742</v>
      </c>
      <c r="D477" s="282" t="s">
        <v>312</v>
      </c>
      <c r="E477" s="283" t="s">
        <v>743</v>
      </c>
      <c r="F477" s="284" t="s">
        <v>744</v>
      </c>
      <c r="G477" s="285" t="s">
        <v>343</v>
      </c>
      <c r="H477" s="286">
        <v>10</v>
      </c>
      <c r="I477" s="287"/>
      <c r="J477" s="288">
        <f>ROUND(I477*H477,2)</f>
        <v>0</v>
      </c>
      <c r="K477" s="284" t="s">
        <v>215</v>
      </c>
      <c r="L477" s="289"/>
      <c r="M477" s="290" t="s">
        <v>21</v>
      </c>
      <c r="N477" s="291" t="s">
        <v>43</v>
      </c>
      <c r="O477" s="48"/>
      <c r="P477" s="246">
        <f>O477*H477</f>
        <v>0</v>
      </c>
      <c r="Q477" s="246">
        <v>3.0000000000000001E-05</v>
      </c>
      <c r="R477" s="246">
        <f>Q477*H477</f>
        <v>0.00030000000000000003</v>
      </c>
      <c r="S477" s="246">
        <v>0</v>
      </c>
      <c r="T477" s="247">
        <f>S477*H477</f>
        <v>0</v>
      </c>
      <c r="AR477" s="25" t="s">
        <v>232</v>
      </c>
      <c r="AT477" s="25" t="s">
        <v>312</v>
      </c>
      <c r="AU477" s="25" t="s">
        <v>81</v>
      </c>
      <c r="AY477" s="25" t="s">
        <v>209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25" t="s">
        <v>79</v>
      </c>
      <c r="BK477" s="248">
        <f>ROUND(I477*H477,2)</f>
        <v>0</v>
      </c>
      <c r="BL477" s="25" t="s">
        <v>216</v>
      </c>
      <c r="BM477" s="25" t="s">
        <v>745</v>
      </c>
    </row>
    <row r="478" s="1" customFormat="1" ht="16.5" customHeight="1">
      <c r="B478" s="47"/>
      <c r="C478" s="237" t="s">
        <v>746</v>
      </c>
      <c r="D478" s="237" t="s">
        <v>211</v>
      </c>
      <c r="E478" s="238" t="s">
        <v>747</v>
      </c>
      <c r="F478" s="239" t="s">
        <v>748</v>
      </c>
      <c r="G478" s="240" t="s">
        <v>343</v>
      </c>
      <c r="H478" s="241">
        <v>10</v>
      </c>
      <c r="I478" s="242"/>
      <c r="J478" s="243">
        <f>ROUND(I478*H478,2)</f>
        <v>0</v>
      </c>
      <c r="K478" s="239" t="s">
        <v>215</v>
      </c>
      <c r="L478" s="73"/>
      <c r="M478" s="244" t="s">
        <v>21</v>
      </c>
      <c r="N478" s="245" t="s">
        <v>43</v>
      </c>
      <c r="O478" s="48"/>
      <c r="P478" s="246">
        <f>O478*H478</f>
        <v>0</v>
      </c>
      <c r="Q478" s="246">
        <v>0</v>
      </c>
      <c r="R478" s="246">
        <f>Q478*H478</f>
        <v>0</v>
      </c>
      <c r="S478" s="246">
        <v>0</v>
      </c>
      <c r="T478" s="247">
        <f>S478*H478</f>
        <v>0</v>
      </c>
      <c r="AR478" s="25" t="s">
        <v>216</v>
      </c>
      <c r="AT478" s="25" t="s">
        <v>211</v>
      </c>
      <c r="AU478" s="25" t="s">
        <v>81</v>
      </c>
      <c r="AY478" s="25" t="s">
        <v>209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25" t="s">
        <v>79</v>
      </c>
      <c r="BK478" s="248">
        <f>ROUND(I478*H478,2)</f>
        <v>0</v>
      </c>
      <c r="BL478" s="25" t="s">
        <v>216</v>
      </c>
      <c r="BM478" s="25" t="s">
        <v>749</v>
      </c>
    </row>
    <row r="479" s="1" customFormat="1" ht="16.5" customHeight="1">
      <c r="B479" s="47"/>
      <c r="C479" s="282" t="s">
        <v>750</v>
      </c>
      <c r="D479" s="282" t="s">
        <v>312</v>
      </c>
      <c r="E479" s="283" t="s">
        <v>751</v>
      </c>
      <c r="F479" s="284" t="s">
        <v>752</v>
      </c>
      <c r="G479" s="285" t="s">
        <v>343</v>
      </c>
      <c r="H479" s="286">
        <v>10</v>
      </c>
      <c r="I479" s="287"/>
      <c r="J479" s="288">
        <f>ROUND(I479*H479,2)</f>
        <v>0</v>
      </c>
      <c r="K479" s="284" t="s">
        <v>21</v>
      </c>
      <c r="L479" s="289"/>
      <c r="M479" s="290" t="s">
        <v>21</v>
      </c>
      <c r="N479" s="291" t="s">
        <v>43</v>
      </c>
      <c r="O479" s="48"/>
      <c r="P479" s="246">
        <f>O479*H479</f>
        <v>0</v>
      </c>
      <c r="Q479" s="246">
        <v>5.0000000000000002E-05</v>
      </c>
      <c r="R479" s="246">
        <f>Q479*H479</f>
        <v>0.00050000000000000001</v>
      </c>
      <c r="S479" s="246">
        <v>0</v>
      </c>
      <c r="T479" s="247">
        <f>S479*H479</f>
        <v>0</v>
      </c>
      <c r="AR479" s="25" t="s">
        <v>232</v>
      </c>
      <c r="AT479" s="25" t="s">
        <v>312</v>
      </c>
      <c r="AU479" s="25" t="s">
        <v>81</v>
      </c>
      <c r="AY479" s="25" t="s">
        <v>209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25" t="s">
        <v>79</v>
      </c>
      <c r="BK479" s="248">
        <f>ROUND(I479*H479,2)</f>
        <v>0</v>
      </c>
      <c r="BL479" s="25" t="s">
        <v>216</v>
      </c>
      <c r="BM479" s="25" t="s">
        <v>753</v>
      </c>
    </row>
    <row r="480" s="1" customFormat="1" ht="16.5" customHeight="1">
      <c r="B480" s="47"/>
      <c r="C480" s="237" t="s">
        <v>754</v>
      </c>
      <c r="D480" s="237" t="s">
        <v>211</v>
      </c>
      <c r="E480" s="238" t="s">
        <v>755</v>
      </c>
      <c r="F480" s="239" t="s">
        <v>756</v>
      </c>
      <c r="G480" s="240" t="s">
        <v>343</v>
      </c>
      <c r="H480" s="241">
        <v>2</v>
      </c>
      <c r="I480" s="242"/>
      <c r="J480" s="243">
        <f>ROUND(I480*H480,2)</f>
        <v>0</v>
      </c>
      <c r="K480" s="239" t="s">
        <v>215</v>
      </c>
      <c r="L480" s="73"/>
      <c r="M480" s="244" t="s">
        <v>21</v>
      </c>
      <c r="N480" s="245" t="s">
        <v>43</v>
      </c>
      <c r="O480" s="48"/>
      <c r="P480" s="246">
        <f>O480*H480</f>
        <v>0</v>
      </c>
      <c r="Q480" s="246">
        <v>0.016979999999999999</v>
      </c>
      <c r="R480" s="246">
        <f>Q480*H480</f>
        <v>0.033959999999999997</v>
      </c>
      <c r="S480" s="246">
        <v>0</v>
      </c>
      <c r="T480" s="247">
        <f>S480*H480</f>
        <v>0</v>
      </c>
      <c r="AR480" s="25" t="s">
        <v>216</v>
      </c>
      <c r="AT480" s="25" t="s">
        <v>211</v>
      </c>
      <c r="AU480" s="25" t="s">
        <v>81</v>
      </c>
      <c r="AY480" s="25" t="s">
        <v>209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25" t="s">
        <v>79</v>
      </c>
      <c r="BK480" s="248">
        <f>ROUND(I480*H480,2)</f>
        <v>0</v>
      </c>
      <c r="BL480" s="25" t="s">
        <v>216</v>
      </c>
      <c r="BM480" s="25" t="s">
        <v>757</v>
      </c>
    </row>
    <row r="481" s="12" customFormat="1">
      <c r="B481" s="249"/>
      <c r="C481" s="250"/>
      <c r="D481" s="251" t="s">
        <v>217</v>
      </c>
      <c r="E481" s="252" t="s">
        <v>21</v>
      </c>
      <c r="F481" s="253" t="s">
        <v>758</v>
      </c>
      <c r="G481" s="250"/>
      <c r="H481" s="254">
        <v>2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AT481" s="260" t="s">
        <v>217</v>
      </c>
      <c r="AU481" s="260" t="s">
        <v>81</v>
      </c>
      <c r="AV481" s="12" t="s">
        <v>81</v>
      </c>
      <c r="AW481" s="12" t="s">
        <v>35</v>
      </c>
      <c r="AX481" s="12" t="s">
        <v>72</v>
      </c>
      <c r="AY481" s="260" t="s">
        <v>209</v>
      </c>
    </row>
    <row r="482" s="13" customFormat="1">
      <c r="B482" s="261"/>
      <c r="C482" s="262"/>
      <c r="D482" s="251" t="s">
        <v>217</v>
      </c>
      <c r="E482" s="263" t="s">
        <v>21</v>
      </c>
      <c r="F482" s="264" t="s">
        <v>759</v>
      </c>
      <c r="G482" s="262"/>
      <c r="H482" s="263" t="s">
        <v>21</v>
      </c>
      <c r="I482" s="265"/>
      <c r="J482" s="262"/>
      <c r="K482" s="262"/>
      <c r="L482" s="266"/>
      <c r="M482" s="267"/>
      <c r="N482" s="268"/>
      <c r="O482" s="268"/>
      <c r="P482" s="268"/>
      <c r="Q482" s="268"/>
      <c r="R482" s="268"/>
      <c r="S482" s="268"/>
      <c r="T482" s="269"/>
      <c r="AT482" s="270" t="s">
        <v>217</v>
      </c>
      <c r="AU482" s="270" t="s">
        <v>81</v>
      </c>
      <c r="AV482" s="13" t="s">
        <v>79</v>
      </c>
      <c r="AW482" s="13" t="s">
        <v>35</v>
      </c>
      <c r="AX482" s="13" t="s">
        <v>72</v>
      </c>
      <c r="AY482" s="270" t="s">
        <v>209</v>
      </c>
    </row>
    <row r="483" s="14" customFormat="1">
      <c r="B483" s="271"/>
      <c r="C483" s="272"/>
      <c r="D483" s="251" t="s">
        <v>217</v>
      </c>
      <c r="E483" s="273" t="s">
        <v>21</v>
      </c>
      <c r="F483" s="274" t="s">
        <v>220</v>
      </c>
      <c r="G483" s="272"/>
      <c r="H483" s="275">
        <v>2</v>
      </c>
      <c r="I483" s="276"/>
      <c r="J483" s="272"/>
      <c r="K483" s="272"/>
      <c r="L483" s="277"/>
      <c r="M483" s="278"/>
      <c r="N483" s="279"/>
      <c r="O483" s="279"/>
      <c r="P483" s="279"/>
      <c r="Q483" s="279"/>
      <c r="R483" s="279"/>
      <c r="S483" s="279"/>
      <c r="T483" s="280"/>
      <c r="AT483" s="281" t="s">
        <v>217</v>
      </c>
      <c r="AU483" s="281" t="s">
        <v>81</v>
      </c>
      <c r="AV483" s="14" t="s">
        <v>216</v>
      </c>
      <c r="AW483" s="14" t="s">
        <v>35</v>
      </c>
      <c r="AX483" s="14" t="s">
        <v>79</v>
      </c>
      <c r="AY483" s="281" t="s">
        <v>209</v>
      </c>
    </row>
    <row r="484" s="1" customFormat="1" ht="16.5" customHeight="1">
      <c r="B484" s="47"/>
      <c r="C484" s="282" t="s">
        <v>760</v>
      </c>
      <c r="D484" s="282" t="s">
        <v>312</v>
      </c>
      <c r="E484" s="283" t="s">
        <v>761</v>
      </c>
      <c r="F484" s="284" t="s">
        <v>762</v>
      </c>
      <c r="G484" s="285" t="s">
        <v>343</v>
      </c>
      <c r="H484" s="286">
        <v>1</v>
      </c>
      <c r="I484" s="287"/>
      <c r="J484" s="288">
        <f>ROUND(I484*H484,2)</f>
        <v>0</v>
      </c>
      <c r="K484" s="284" t="s">
        <v>24</v>
      </c>
      <c r="L484" s="289"/>
      <c r="M484" s="290" t="s">
        <v>21</v>
      </c>
      <c r="N484" s="291" t="s">
        <v>43</v>
      </c>
      <c r="O484" s="48"/>
      <c r="P484" s="246">
        <f>O484*H484</f>
        <v>0</v>
      </c>
      <c r="Q484" s="246">
        <v>0.027199999999999998</v>
      </c>
      <c r="R484" s="246">
        <f>Q484*H484</f>
        <v>0.027199999999999998</v>
      </c>
      <c r="S484" s="246">
        <v>0</v>
      </c>
      <c r="T484" s="247">
        <f>S484*H484</f>
        <v>0</v>
      </c>
      <c r="AR484" s="25" t="s">
        <v>232</v>
      </c>
      <c r="AT484" s="25" t="s">
        <v>312</v>
      </c>
      <c r="AU484" s="25" t="s">
        <v>81</v>
      </c>
      <c r="AY484" s="25" t="s">
        <v>209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25" t="s">
        <v>79</v>
      </c>
      <c r="BK484" s="248">
        <f>ROUND(I484*H484,2)</f>
        <v>0</v>
      </c>
      <c r="BL484" s="25" t="s">
        <v>216</v>
      </c>
      <c r="BM484" s="25" t="s">
        <v>763</v>
      </c>
    </row>
    <row r="485" s="1" customFormat="1" ht="16.5" customHeight="1">
      <c r="B485" s="47"/>
      <c r="C485" s="282" t="s">
        <v>764</v>
      </c>
      <c r="D485" s="282" t="s">
        <v>312</v>
      </c>
      <c r="E485" s="283" t="s">
        <v>765</v>
      </c>
      <c r="F485" s="284" t="s">
        <v>766</v>
      </c>
      <c r="G485" s="285" t="s">
        <v>343</v>
      </c>
      <c r="H485" s="286">
        <v>1</v>
      </c>
      <c r="I485" s="287"/>
      <c r="J485" s="288">
        <f>ROUND(I485*H485,2)</f>
        <v>0</v>
      </c>
      <c r="K485" s="284" t="s">
        <v>24</v>
      </c>
      <c r="L485" s="289"/>
      <c r="M485" s="290" t="s">
        <v>21</v>
      </c>
      <c r="N485" s="291" t="s">
        <v>43</v>
      </c>
      <c r="O485" s="48"/>
      <c r="P485" s="246">
        <f>O485*H485</f>
        <v>0</v>
      </c>
      <c r="Q485" s="246">
        <v>0.026100000000000002</v>
      </c>
      <c r="R485" s="246">
        <f>Q485*H485</f>
        <v>0.026100000000000002</v>
      </c>
      <c r="S485" s="246">
        <v>0</v>
      </c>
      <c r="T485" s="247">
        <f>S485*H485</f>
        <v>0</v>
      </c>
      <c r="AR485" s="25" t="s">
        <v>232</v>
      </c>
      <c r="AT485" s="25" t="s">
        <v>312</v>
      </c>
      <c r="AU485" s="25" t="s">
        <v>81</v>
      </c>
      <c r="AY485" s="25" t="s">
        <v>209</v>
      </c>
      <c r="BE485" s="248">
        <f>IF(N485="základní",J485,0)</f>
        <v>0</v>
      </c>
      <c r="BF485" s="248">
        <f>IF(N485="snížená",J485,0)</f>
        <v>0</v>
      </c>
      <c r="BG485" s="248">
        <f>IF(N485="zákl. přenesená",J485,0)</f>
        <v>0</v>
      </c>
      <c r="BH485" s="248">
        <f>IF(N485="sníž. přenesená",J485,0)</f>
        <v>0</v>
      </c>
      <c r="BI485" s="248">
        <f>IF(N485="nulová",J485,0)</f>
        <v>0</v>
      </c>
      <c r="BJ485" s="25" t="s">
        <v>79</v>
      </c>
      <c r="BK485" s="248">
        <f>ROUND(I485*H485,2)</f>
        <v>0</v>
      </c>
      <c r="BL485" s="25" t="s">
        <v>216</v>
      </c>
      <c r="BM485" s="25" t="s">
        <v>767</v>
      </c>
    </row>
    <row r="486" s="1" customFormat="1" ht="16.5" customHeight="1">
      <c r="B486" s="47"/>
      <c r="C486" s="237" t="s">
        <v>493</v>
      </c>
      <c r="D486" s="237" t="s">
        <v>211</v>
      </c>
      <c r="E486" s="238" t="s">
        <v>755</v>
      </c>
      <c r="F486" s="239" t="s">
        <v>756</v>
      </c>
      <c r="G486" s="240" t="s">
        <v>343</v>
      </c>
      <c r="H486" s="241">
        <v>12</v>
      </c>
      <c r="I486" s="242"/>
      <c r="J486" s="243">
        <f>ROUND(I486*H486,2)</f>
        <v>0</v>
      </c>
      <c r="K486" s="239" t="s">
        <v>215</v>
      </c>
      <c r="L486" s="73"/>
      <c r="M486" s="244" t="s">
        <v>21</v>
      </c>
      <c r="N486" s="245" t="s">
        <v>43</v>
      </c>
      <c r="O486" s="48"/>
      <c r="P486" s="246">
        <f>O486*H486</f>
        <v>0</v>
      </c>
      <c r="Q486" s="246">
        <v>0.016979999999999999</v>
      </c>
      <c r="R486" s="246">
        <f>Q486*H486</f>
        <v>0.20376</v>
      </c>
      <c r="S486" s="246">
        <v>0</v>
      </c>
      <c r="T486" s="247">
        <f>S486*H486</f>
        <v>0</v>
      </c>
      <c r="AR486" s="25" t="s">
        <v>216</v>
      </c>
      <c r="AT486" s="25" t="s">
        <v>211</v>
      </c>
      <c r="AU486" s="25" t="s">
        <v>81</v>
      </c>
      <c r="AY486" s="25" t="s">
        <v>209</v>
      </c>
      <c r="BE486" s="248">
        <f>IF(N486="základní",J486,0)</f>
        <v>0</v>
      </c>
      <c r="BF486" s="248">
        <f>IF(N486="snížená",J486,0)</f>
        <v>0</v>
      </c>
      <c r="BG486" s="248">
        <f>IF(N486="zákl. přenesená",J486,0)</f>
        <v>0</v>
      </c>
      <c r="BH486" s="248">
        <f>IF(N486="sníž. přenesená",J486,0)</f>
        <v>0</v>
      </c>
      <c r="BI486" s="248">
        <f>IF(N486="nulová",J486,0)</f>
        <v>0</v>
      </c>
      <c r="BJ486" s="25" t="s">
        <v>79</v>
      </c>
      <c r="BK486" s="248">
        <f>ROUND(I486*H486,2)</f>
        <v>0</v>
      </c>
      <c r="BL486" s="25" t="s">
        <v>216</v>
      </c>
      <c r="BM486" s="25" t="s">
        <v>768</v>
      </c>
    </row>
    <row r="487" s="12" customFormat="1">
      <c r="B487" s="249"/>
      <c r="C487" s="250"/>
      <c r="D487" s="251" t="s">
        <v>217</v>
      </c>
      <c r="E487" s="252" t="s">
        <v>21</v>
      </c>
      <c r="F487" s="253" t="s">
        <v>769</v>
      </c>
      <c r="G487" s="250"/>
      <c r="H487" s="254">
        <v>12</v>
      </c>
      <c r="I487" s="255"/>
      <c r="J487" s="250"/>
      <c r="K487" s="250"/>
      <c r="L487" s="256"/>
      <c r="M487" s="257"/>
      <c r="N487" s="258"/>
      <c r="O487" s="258"/>
      <c r="P487" s="258"/>
      <c r="Q487" s="258"/>
      <c r="R487" s="258"/>
      <c r="S487" s="258"/>
      <c r="T487" s="259"/>
      <c r="AT487" s="260" t="s">
        <v>217</v>
      </c>
      <c r="AU487" s="260" t="s">
        <v>81</v>
      </c>
      <c r="AV487" s="12" t="s">
        <v>81</v>
      </c>
      <c r="AW487" s="12" t="s">
        <v>35</v>
      </c>
      <c r="AX487" s="12" t="s">
        <v>72</v>
      </c>
      <c r="AY487" s="260" t="s">
        <v>209</v>
      </c>
    </row>
    <row r="488" s="14" customFormat="1">
      <c r="B488" s="271"/>
      <c r="C488" s="272"/>
      <c r="D488" s="251" t="s">
        <v>217</v>
      </c>
      <c r="E488" s="273" t="s">
        <v>21</v>
      </c>
      <c r="F488" s="274" t="s">
        <v>220</v>
      </c>
      <c r="G488" s="272"/>
      <c r="H488" s="275">
        <v>12</v>
      </c>
      <c r="I488" s="276"/>
      <c r="J488" s="272"/>
      <c r="K488" s="272"/>
      <c r="L488" s="277"/>
      <c r="M488" s="278"/>
      <c r="N488" s="279"/>
      <c r="O488" s="279"/>
      <c r="P488" s="279"/>
      <c r="Q488" s="279"/>
      <c r="R488" s="279"/>
      <c r="S488" s="279"/>
      <c r="T488" s="280"/>
      <c r="AT488" s="281" t="s">
        <v>217</v>
      </c>
      <c r="AU488" s="281" t="s">
        <v>81</v>
      </c>
      <c r="AV488" s="14" t="s">
        <v>216</v>
      </c>
      <c r="AW488" s="14" t="s">
        <v>35</v>
      </c>
      <c r="AX488" s="14" t="s">
        <v>79</v>
      </c>
      <c r="AY488" s="281" t="s">
        <v>209</v>
      </c>
    </row>
    <row r="489" s="1" customFormat="1" ht="16.5" customHeight="1">
      <c r="B489" s="47"/>
      <c r="C489" s="282" t="s">
        <v>770</v>
      </c>
      <c r="D489" s="282" t="s">
        <v>312</v>
      </c>
      <c r="E489" s="283" t="s">
        <v>771</v>
      </c>
      <c r="F489" s="284" t="s">
        <v>772</v>
      </c>
      <c r="G489" s="285" t="s">
        <v>343</v>
      </c>
      <c r="H489" s="286">
        <v>4</v>
      </c>
      <c r="I489" s="287"/>
      <c r="J489" s="288">
        <f>ROUND(I489*H489,2)</f>
        <v>0</v>
      </c>
      <c r="K489" s="284" t="s">
        <v>24</v>
      </c>
      <c r="L489" s="289"/>
      <c r="M489" s="290" t="s">
        <v>21</v>
      </c>
      <c r="N489" s="291" t="s">
        <v>43</v>
      </c>
      <c r="O489" s="48"/>
      <c r="P489" s="246">
        <f>O489*H489</f>
        <v>0</v>
      </c>
      <c r="Q489" s="246">
        <v>0.0207</v>
      </c>
      <c r="R489" s="246">
        <f>Q489*H489</f>
        <v>0.082799999999999999</v>
      </c>
      <c r="S489" s="246">
        <v>0</v>
      </c>
      <c r="T489" s="247">
        <f>S489*H489</f>
        <v>0</v>
      </c>
      <c r="AR489" s="25" t="s">
        <v>232</v>
      </c>
      <c r="AT489" s="25" t="s">
        <v>312</v>
      </c>
      <c r="AU489" s="25" t="s">
        <v>81</v>
      </c>
      <c r="AY489" s="25" t="s">
        <v>209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25" t="s">
        <v>79</v>
      </c>
      <c r="BK489" s="248">
        <f>ROUND(I489*H489,2)</f>
        <v>0</v>
      </c>
      <c r="BL489" s="25" t="s">
        <v>216</v>
      </c>
      <c r="BM489" s="25" t="s">
        <v>773</v>
      </c>
    </row>
    <row r="490" s="1" customFormat="1" ht="16.5" customHeight="1">
      <c r="B490" s="47"/>
      <c r="C490" s="282" t="s">
        <v>499</v>
      </c>
      <c r="D490" s="282" t="s">
        <v>312</v>
      </c>
      <c r="E490" s="283" t="s">
        <v>774</v>
      </c>
      <c r="F490" s="284" t="s">
        <v>775</v>
      </c>
      <c r="G490" s="285" t="s">
        <v>343</v>
      </c>
      <c r="H490" s="286">
        <v>4</v>
      </c>
      <c r="I490" s="287"/>
      <c r="J490" s="288">
        <f>ROUND(I490*H490,2)</f>
        <v>0</v>
      </c>
      <c r="K490" s="284" t="s">
        <v>21</v>
      </c>
      <c r="L490" s="289"/>
      <c r="M490" s="290" t="s">
        <v>21</v>
      </c>
      <c r="N490" s="291" t="s">
        <v>43</v>
      </c>
      <c r="O490" s="48"/>
      <c r="P490" s="246">
        <f>O490*H490</f>
        <v>0</v>
      </c>
      <c r="Q490" s="246">
        <v>0.0212</v>
      </c>
      <c r="R490" s="246">
        <f>Q490*H490</f>
        <v>0.0848</v>
      </c>
      <c r="S490" s="246">
        <v>0</v>
      </c>
      <c r="T490" s="247">
        <f>S490*H490</f>
        <v>0</v>
      </c>
      <c r="AR490" s="25" t="s">
        <v>232</v>
      </c>
      <c r="AT490" s="25" t="s">
        <v>312</v>
      </c>
      <c r="AU490" s="25" t="s">
        <v>81</v>
      </c>
      <c r="AY490" s="25" t="s">
        <v>209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25" t="s">
        <v>79</v>
      </c>
      <c r="BK490" s="248">
        <f>ROUND(I490*H490,2)</f>
        <v>0</v>
      </c>
      <c r="BL490" s="25" t="s">
        <v>216</v>
      </c>
      <c r="BM490" s="25" t="s">
        <v>776</v>
      </c>
    </row>
    <row r="491" s="1" customFormat="1" ht="16.5" customHeight="1">
      <c r="B491" s="47"/>
      <c r="C491" s="282" t="s">
        <v>777</v>
      </c>
      <c r="D491" s="282" t="s">
        <v>312</v>
      </c>
      <c r="E491" s="283" t="s">
        <v>778</v>
      </c>
      <c r="F491" s="284" t="s">
        <v>779</v>
      </c>
      <c r="G491" s="285" t="s">
        <v>343</v>
      </c>
      <c r="H491" s="286">
        <v>4</v>
      </c>
      <c r="I491" s="287"/>
      <c r="J491" s="288">
        <f>ROUND(I491*H491,2)</f>
        <v>0</v>
      </c>
      <c r="K491" s="284" t="s">
        <v>24</v>
      </c>
      <c r="L491" s="289"/>
      <c r="M491" s="290" t="s">
        <v>21</v>
      </c>
      <c r="N491" s="291" t="s">
        <v>43</v>
      </c>
      <c r="O491" s="48"/>
      <c r="P491" s="246">
        <f>O491*H491</f>
        <v>0</v>
      </c>
      <c r="Q491" s="246">
        <v>0.021700000000000001</v>
      </c>
      <c r="R491" s="246">
        <f>Q491*H491</f>
        <v>0.086800000000000002</v>
      </c>
      <c r="S491" s="246">
        <v>0</v>
      </c>
      <c r="T491" s="247">
        <f>S491*H491</f>
        <v>0</v>
      </c>
      <c r="AR491" s="25" t="s">
        <v>232</v>
      </c>
      <c r="AT491" s="25" t="s">
        <v>312</v>
      </c>
      <c r="AU491" s="25" t="s">
        <v>81</v>
      </c>
      <c r="AY491" s="25" t="s">
        <v>209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25" t="s">
        <v>79</v>
      </c>
      <c r="BK491" s="248">
        <f>ROUND(I491*H491,2)</f>
        <v>0</v>
      </c>
      <c r="BL491" s="25" t="s">
        <v>216</v>
      </c>
      <c r="BM491" s="25" t="s">
        <v>780</v>
      </c>
    </row>
    <row r="492" s="11" customFormat="1" ht="29.88" customHeight="1">
      <c r="B492" s="221"/>
      <c r="C492" s="222"/>
      <c r="D492" s="223" t="s">
        <v>71</v>
      </c>
      <c r="E492" s="235" t="s">
        <v>674</v>
      </c>
      <c r="F492" s="235" t="s">
        <v>781</v>
      </c>
      <c r="G492" s="222"/>
      <c r="H492" s="222"/>
      <c r="I492" s="225"/>
      <c r="J492" s="236">
        <f>BK492</f>
        <v>0</v>
      </c>
      <c r="K492" s="222"/>
      <c r="L492" s="227"/>
      <c r="M492" s="228"/>
      <c r="N492" s="229"/>
      <c r="O492" s="229"/>
      <c r="P492" s="230">
        <f>SUM(P493:P509)</f>
        <v>0</v>
      </c>
      <c r="Q492" s="229"/>
      <c r="R492" s="230">
        <f>SUM(R493:R509)</f>
        <v>0.020400000000000001</v>
      </c>
      <c r="S492" s="229"/>
      <c r="T492" s="231">
        <f>SUM(T493:T509)</f>
        <v>0</v>
      </c>
      <c r="AR492" s="232" t="s">
        <v>79</v>
      </c>
      <c r="AT492" s="233" t="s">
        <v>71</v>
      </c>
      <c r="AU492" s="233" t="s">
        <v>79</v>
      </c>
      <c r="AY492" s="232" t="s">
        <v>209</v>
      </c>
      <c r="BK492" s="234">
        <f>SUM(BK493:BK509)</f>
        <v>0</v>
      </c>
    </row>
    <row r="493" s="1" customFormat="1" ht="25.5" customHeight="1">
      <c r="B493" s="47"/>
      <c r="C493" s="237" t="s">
        <v>504</v>
      </c>
      <c r="D493" s="237" t="s">
        <v>211</v>
      </c>
      <c r="E493" s="238" t="s">
        <v>782</v>
      </c>
      <c r="F493" s="239" t="s">
        <v>783</v>
      </c>
      <c r="G493" s="240" t="s">
        <v>268</v>
      </c>
      <c r="H493" s="241">
        <v>676</v>
      </c>
      <c r="I493" s="242"/>
      <c r="J493" s="243">
        <f>ROUND(I493*H493,2)</f>
        <v>0</v>
      </c>
      <c r="K493" s="239" t="s">
        <v>215</v>
      </c>
      <c r="L493" s="73"/>
      <c r="M493" s="244" t="s">
        <v>21</v>
      </c>
      <c r="N493" s="245" t="s">
        <v>43</v>
      </c>
      <c r="O493" s="48"/>
      <c r="P493" s="246">
        <f>O493*H493</f>
        <v>0</v>
      </c>
      <c r="Q493" s="246">
        <v>0</v>
      </c>
      <c r="R493" s="246">
        <f>Q493*H493</f>
        <v>0</v>
      </c>
      <c r="S493" s="246">
        <v>0</v>
      </c>
      <c r="T493" s="247">
        <f>S493*H493</f>
        <v>0</v>
      </c>
      <c r="AR493" s="25" t="s">
        <v>216</v>
      </c>
      <c r="AT493" s="25" t="s">
        <v>211</v>
      </c>
      <c r="AU493" s="25" t="s">
        <v>81</v>
      </c>
      <c r="AY493" s="25" t="s">
        <v>209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25" t="s">
        <v>79</v>
      </c>
      <c r="BK493" s="248">
        <f>ROUND(I493*H493,2)</f>
        <v>0</v>
      </c>
      <c r="BL493" s="25" t="s">
        <v>216</v>
      </c>
      <c r="BM493" s="25" t="s">
        <v>784</v>
      </c>
    </row>
    <row r="494" s="12" customFormat="1">
      <c r="B494" s="249"/>
      <c r="C494" s="250"/>
      <c r="D494" s="251" t="s">
        <v>217</v>
      </c>
      <c r="E494" s="252" t="s">
        <v>21</v>
      </c>
      <c r="F494" s="253" t="s">
        <v>785</v>
      </c>
      <c r="G494" s="250"/>
      <c r="H494" s="254">
        <v>676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AT494" s="260" t="s">
        <v>217</v>
      </c>
      <c r="AU494" s="260" t="s">
        <v>81</v>
      </c>
      <c r="AV494" s="12" t="s">
        <v>81</v>
      </c>
      <c r="AW494" s="12" t="s">
        <v>35</v>
      </c>
      <c r="AX494" s="12" t="s">
        <v>72</v>
      </c>
      <c r="AY494" s="260" t="s">
        <v>209</v>
      </c>
    </row>
    <row r="495" s="13" customFormat="1">
      <c r="B495" s="261"/>
      <c r="C495" s="262"/>
      <c r="D495" s="251" t="s">
        <v>217</v>
      </c>
      <c r="E495" s="263" t="s">
        <v>21</v>
      </c>
      <c r="F495" s="264" t="s">
        <v>697</v>
      </c>
      <c r="G495" s="262"/>
      <c r="H495" s="263" t="s">
        <v>21</v>
      </c>
      <c r="I495" s="265"/>
      <c r="J495" s="262"/>
      <c r="K495" s="262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217</v>
      </c>
      <c r="AU495" s="270" t="s">
        <v>81</v>
      </c>
      <c r="AV495" s="13" t="s">
        <v>79</v>
      </c>
      <c r="AW495" s="13" t="s">
        <v>35</v>
      </c>
      <c r="AX495" s="13" t="s">
        <v>72</v>
      </c>
      <c r="AY495" s="270" t="s">
        <v>209</v>
      </c>
    </row>
    <row r="496" s="14" customFormat="1">
      <c r="B496" s="271"/>
      <c r="C496" s="272"/>
      <c r="D496" s="251" t="s">
        <v>217</v>
      </c>
      <c r="E496" s="273" t="s">
        <v>21</v>
      </c>
      <c r="F496" s="274" t="s">
        <v>220</v>
      </c>
      <c r="G496" s="272"/>
      <c r="H496" s="275">
        <v>676</v>
      </c>
      <c r="I496" s="276"/>
      <c r="J496" s="272"/>
      <c r="K496" s="272"/>
      <c r="L496" s="277"/>
      <c r="M496" s="278"/>
      <c r="N496" s="279"/>
      <c r="O496" s="279"/>
      <c r="P496" s="279"/>
      <c r="Q496" s="279"/>
      <c r="R496" s="279"/>
      <c r="S496" s="279"/>
      <c r="T496" s="280"/>
      <c r="AT496" s="281" t="s">
        <v>217</v>
      </c>
      <c r="AU496" s="281" t="s">
        <v>81</v>
      </c>
      <c r="AV496" s="14" t="s">
        <v>216</v>
      </c>
      <c r="AW496" s="14" t="s">
        <v>35</v>
      </c>
      <c r="AX496" s="14" t="s">
        <v>79</v>
      </c>
      <c r="AY496" s="281" t="s">
        <v>209</v>
      </c>
    </row>
    <row r="497" s="1" customFormat="1" ht="25.5" customHeight="1">
      <c r="B497" s="47"/>
      <c r="C497" s="237" t="s">
        <v>786</v>
      </c>
      <c r="D497" s="237" t="s">
        <v>211</v>
      </c>
      <c r="E497" s="238" t="s">
        <v>787</v>
      </c>
      <c r="F497" s="239" t="s">
        <v>788</v>
      </c>
      <c r="G497" s="240" t="s">
        <v>268</v>
      </c>
      <c r="H497" s="241">
        <v>40560</v>
      </c>
      <c r="I497" s="242"/>
      <c r="J497" s="243">
        <f>ROUND(I497*H497,2)</f>
        <v>0</v>
      </c>
      <c r="K497" s="239" t="s">
        <v>215</v>
      </c>
      <c r="L497" s="73"/>
      <c r="M497" s="244" t="s">
        <v>21</v>
      </c>
      <c r="N497" s="245" t="s">
        <v>43</v>
      </c>
      <c r="O497" s="48"/>
      <c r="P497" s="246">
        <f>O497*H497</f>
        <v>0</v>
      </c>
      <c r="Q497" s="246">
        <v>0</v>
      </c>
      <c r="R497" s="246">
        <f>Q497*H497</f>
        <v>0</v>
      </c>
      <c r="S497" s="246">
        <v>0</v>
      </c>
      <c r="T497" s="247">
        <f>S497*H497</f>
        <v>0</v>
      </c>
      <c r="AR497" s="25" t="s">
        <v>216</v>
      </c>
      <c r="AT497" s="25" t="s">
        <v>211</v>
      </c>
      <c r="AU497" s="25" t="s">
        <v>81</v>
      </c>
      <c r="AY497" s="25" t="s">
        <v>209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25" t="s">
        <v>79</v>
      </c>
      <c r="BK497" s="248">
        <f>ROUND(I497*H497,2)</f>
        <v>0</v>
      </c>
      <c r="BL497" s="25" t="s">
        <v>216</v>
      </c>
      <c r="BM497" s="25" t="s">
        <v>789</v>
      </c>
    </row>
    <row r="498" s="12" customFormat="1">
      <c r="B498" s="249"/>
      <c r="C498" s="250"/>
      <c r="D498" s="251" t="s">
        <v>217</v>
      </c>
      <c r="E498" s="252" t="s">
        <v>21</v>
      </c>
      <c r="F498" s="253" t="s">
        <v>790</v>
      </c>
      <c r="G498" s="250"/>
      <c r="H498" s="254">
        <v>40560</v>
      </c>
      <c r="I498" s="255"/>
      <c r="J498" s="250"/>
      <c r="K498" s="250"/>
      <c r="L498" s="256"/>
      <c r="M498" s="257"/>
      <c r="N498" s="258"/>
      <c r="O498" s="258"/>
      <c r="P498" s="258"/>
      <c r="Q498" s="258"/>
      <c r="R498" s="258"/>
      <c r="S498" s="258"/>
      <c r="T498" s="259"/>
      <c r="AT498" s="260" t="s">
        <v>217</v>
      </c>
      <c r="AU498" s="260" t="s">
        <v>81</v>
      </c>
      <c r="AV498" s="12" t="s">
        <v>81</v>
      </c>
      <c r="AW498" s="12" t="s">
        <v>35</v>
      </c>
      <c r="AX498" s="12" t="s">
        <v>72</v>
      </c>
      <c r="AY498" s="260" t="s">
        <v>209</v>
      </c>
    </row>
    <row r="499" s="13" customFormat="1">
      <c r="B499" s="261"/>
      <c r="C499" s="262"/>
      <c r="D499" s="251" t="s">
        <v>217</v>
      </c>
      <c r="E499" s="263" t="s">
        <v>21</v>
      </c>
      <c r="F499" s="264" t="s">
        <v>697</v>
      </c>
      <c r="G499" s="262"/>
      <c r="H499" s="263" t="s">
        <v>21</v>
      </c>
      <c r="I499" s="265"/>
      <c r="J499" s="262"/>
      <c r="K499" s="262"/>
      <c r="L499" s="266"/>
      <c r="M499" s="267"/>
      <c r="N499" s="268"/>
      <c r="O499" s="268"/>
      <c r="P499" s="268"/>
      <c r="Q499" s="268"/>
      <c r="R499" s="268"/>
      <c r="S499" s="268"/>
      <c r="T499" s="269"/>
      <c r="AT499" s="270" t="s">
        <v>217</v>
      </c>
      <c r="AU499" s="270" t="s">
        <v>81</v>
      </c>
      <c r="AV499" s="13" t="s">
        <v>79</v>
      </c>
      <c r="AW499" s="13" t="s">
        <v>35</v>
      </c>
      <c r="AX499" s="13" t="s">
        <v>72</v>
      </c>
      <c r="AY499" s="270" t="s">
        <v>209</v>
      </c>
    </row>
    <row r="500" s="14" customFormat="1">
      <c r="B500" s="271"/>
      <c r="C500" s="272"/>
      <c r="D500" s="251" t="s">
        <v>217</v>
      </c>
      <c r="E500" s="273" t="s">
        <v>21</v>
      </c>
      <c r="F500" s="274" t="s">
        <v>220</v>
      </c>
      <c r="G500" s="272"/>
      <c r="H500" s="275">
        <v>40560</v>
      </c>
      <c r="I500" s="276"/>
      <c r="J500" s="272"/>
      <c r="K500" s="272"/>
      <c r="L500" s="277"/>
      <c r="M500" s="278"/>
      <c r="N500" s="279"/>
      <c r="O500" s="279"/>
      <c r="P500" s="279"/>
      <c r="Q500" s="279"/>
      <c r="R500" s="279"/>
      <c r="S500" s="279"/>
      <c r="T500" s="280"/>
      <c r="AT500" s="281" t="s">
        <v>217</v>
      </c>
      <c r="AU500" s="281" t="s">
        <v>81</v>
      </c>
      <c r="AV500" s="14" t="s">
        <v>216</v>
      </c>
      <c r="AW500" s="14" t="s">
        <v>35</v>
      </c>
      <c r="AX500" s="14" t="s">
        <v>79</v>
      </c>
      <c r="AY500" s="281" t="s">
        <v>209</v>
      </c>
    </row>
    <row r="501" s="1" customFormat="1" ht="25.5" customHeight="1">
      <c r="B501" s="47"/>
      <c r="C501" s="237" t="s">
        <v>509</v>
      </c>
      <c r="D501" s="237" t="s">
        <v>211</v>
      </c>
      <c r="E501" s="238" t="s">
        <v>791</v>
      </c>
      <c r="F501" s="239" t="s">
        <v>792</v>
      </c>
      <c r="G501" s="240" t="s">
        <v>268</v>
      </c>
      <c r="H501" s="241">
        <v>676</v>
      </c>
      <c r="I501" s="242"/>
      <c r="J501" s="243">
        <f>ROUND(I501*H501,2)</f>
        <v>0</v>
      </c>
      <c r="K501" s="239" t="s">
        <v>215</v>
      </c>
      <c r="L501" s="73"/>
      <c r="M501" s="244" t="s">
        <v>21</v>
      </c>
      <c r="N501" s="245" t="s">
        <v>43</v>
      </c>
      <c r="O501" s="48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AR501" s="25" t="s">
        <v>216</v>
      </c>
      <c r="AT501" s="25" t="s">
        <v>211</v>
      </c>
      <c r="AU501" s="25" t="s">
        <v>81</v>
      </c>
      <c r="AY501" s="25" t="s">
        <v>209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25" t="s">
        <v>79</v>
      </c>
      <c r="BK501" s="248">
        <f>ROUND(I501*H501,2)</f>
        <v>0</v>
      </c>
      <c r="BL501" s="25" t="s">
        <v>216</v>
      </c>
      <c r="BM501" s="25" t="s">
        <v>793</v>
      </c>
    </row>
    <row r="502" s="1" customFormat="1" ht="16.5" customHeight="1">
      <c r="B502" s="47"/>
      <c r="C502" s="237" t="s">
        <v>794</v>
      </c>
      <c r="D502" s="237" t="s">
        <v>211</v>
      </c>
      <c r="E502" s="238" t="s">
        <v>795</v>
      </c>
      <c r="F502" s="239" t="s">
        <v>796</v>
      </c>
      <c r="G502" s="240" t="s">
        <v>268</v>
      </c>
      <c r="H502" s="241">
        <v>280</v>
      </c>
      <c r="I502" s="242"/>
      <c r="J502" s="243">
        <f>ROUND(I502*H502,2)</f>
        <v>0</v>
      </c>
      <c r="K502" s="239" t="s">
        <v>215</v>
      </c>
      <c r="L502" s="73"/>
      <c r="M502" s="244" t="s">
        <v>21</v>
      </c>
      <c r="N502" s="245" t="s">
        <v>43</v>
      </c>
      <c r="O502" s="48"/>
      <c r="P502" s="246">
        <f>O502*H502</f>
        <v>0</v>
      </c>
      <c r="Q502" s="246">
        <v>0</v>
      </c>
      <c r="R502" s="246">
        <f>Q502*H502</f>
        <v>0</v>
      </c>
      <c r="S502" s="246">
        <v>0</v>
      </c>
      <c r="T502" s="247">
        <f>S502*H502</f>
        <v>0</v>
      </c>
      <c r="AR502" s="25" t="s">
        <v>216</v>
      </c>
      <c r="AT502" s="25" t="s">
        <v>211</v>
      </c>
      <c r="AU502" s="25" t="s">
        <v>81</v>
      </c>
      <c r="AY502" s="25" t="s">
        <v>209</v>
      </c>
      <c r="BE502" s="248">
        <f>IF(N502="základní",J502,0)</f>
        <v>0</v>
      </c>
      <c r="BF502" s="248">
        <f>IF(N502="snížená",J502,0)</f>
        <v>0</v>
      </c>
      <c r="BG502" s="248">
        <f>IF(N502="zákl. přenesená",J502,0)</f>
        <v>0</v>
      </c>
      <c r="BH502" s="248">
        <f>IF(N502="sníž. přenesená",J502,0)</f>
        <v>0</v>
      </c>
      <c r="BI502" s="248">
        <f>IF(N502="nulová",J502,0)</f>
        <v>0</v>
      </c>
      <c r="BJ502" s="25" t="s">
        <v>79</v>
      </c>
      <c r="BK502" s="248">
        <f>ROUND(I502*H502,2)</f>
        <v>0</v>
      </c>
      <c r="BL502" s="25" t="s">
        <v>216</v>
      </c>
      <c r="BM502" s="25" t="s">
        <v>797</v>
      </c>
    </row>
    <row r="503" s="1" customFormat="1" ht="16.5" customHeight="1">
      <c r="B503" s="47"/>
      <c r="C503" s="237" t="s">
        <v>513</v>
      </c>
      <c r="D503" s="237" t="s">
        <v>211</v>
      </c>
      <c r="E503" s="238" t="s">
        <v>798</v>
      </c>
      <c r="F503" s="239" t="s">
        <v>799</v>
      </c>
      <c r="G503" s="240" t="s">
        <v>268</v>
      </c>
      <c r="H503" s="241">
        <v>16800</v>
      </c>
      <c r="I503" s="242"/>
      <c r="J503" s="243">
        <f>ROUND(I503*H503,2)</f>
        <v>0</v>
      </c>
      <c r="K503" s="239" t="s">
        <v>215</v>
      </c>
      <c r="L503" s="73"/>
      <c r="M503" s="244" t="s">
        <v>21</v>
      </c>
      <c r="N503" s="245" t="s">
        <v>43</v>
      </c>
      <c r="O503" s="48"/>
      <c r="P503" s="246">
        <f>O503*H503</f>
        <v>0</v>
      </c>
      <c r="Q503" s="246">
        <v>0</v>
      </c>
      <c r="R503" s="246">
        <f>Q503*H503</f>
        <v>0</v>
      </c>
      <c r="S503" s="246">
        <v>0</v>
      </c>
      <c r="T503" s="247">
        <f>S503*H503</f>
        <v>0</v>
      </c>
      <c r="AR503" s="25" t="s">
        <v>216</v>
      </c>
      <c r="AT503" s="25" t="s">
        <v>211</v>
      </c>
      <c r="AU503" s="25" t="s">
        <v>81</v>
      </c>
      <c r="AY503" s="25" t="s">
        <v>209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25" t="s">
        <v>79</v>
      </c>
      <c r="BK503" s="248">
        <f>ROUND(I503*H503,2)</f>
        <v>0</v>
      </c>
      <c r="BL503" s="25" t="s">
        <v>216</v>
      </c>
      <c r="BM503" s="25" t="s">
        <v>800</v>
      </c>
    </row>
    <row r="504" s="12" customFormat="1">
      <c r="B504" s="249"/>
      <c r="C504" s="250"/>
      <c r="D504" s="251" t="s">
        <v>217</v>
      </c>
      <c r="E504" s="252" t="s">
        <v>21</v>
      </c>
      <c r="F504" s="253" t="s">
        <v>801</v>
      </c>
      <c r="G504" s="250"/>
      <c r="H504" s="254">
        <v>16800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AT504" s="260" t="s">
        <v>217</v>
      </c>
      <c r="AU504" s="260" t="s">
        <v>81</v>
      </c>
      <c r="AV504" s="12" t="s">
        <v>81</v>
      </c>
      <c r="AW504" s="12" t="s">
        <v>35</v>
      </c>
      <c r="AX504" s="12" t="s">
        <v>72</v>
      </c>
      <c r="AY504" s="260" t="s">
        <v>209</v>
      </c>
    </row>
    <row r="505" s="12" customFormat="1">
      <c r="B505" s="249"/>
      <c r="C505" s="250"/>
      <c r="D505" s="251" t="s">
        <v>217</v>
      </c>
      <c r="E505" s="252" t="s">
        <v>21</v>
      </c>
      <c r="F505" s="253" t="s">
        <v>21</v>
      </c>
      <c r="G505" s="250"/>
      <c r="H505" s="254">
        <v>0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AT505" s="260" t="s">
        <v>217</v>
      </c>
      <c r="AU505" s="260" t="s">
        <v>81</v>
      </c>
      <c r="AV505" s="12" t="s">
        <v>81</v>
      </c>
      <c r="AW505" s="12" t="s">
        <v>6</v>
      </c>
      <c r="AX505" s="12" t="s">
        <v>72</v>
      </c>
      <c r="AY505" s="260" t="s">
        <v>209</v>
      </c>
    </row>
    <row r="506" s="14" customFormat="1">
      <c r="B506" s="271"/>
      <c r="C506" s="272"/>
      <c r="D506" s="251" t="s">
        <v>217</v>
      </c>
      <c r="E506" s="273" t="s">
        <v>21</v>
      </c>
      <c r="F506" s="274" t="s">
        <v>220</v>
      </c>
      <c r="G506" s="272"/>
      <c r="H506" s="275">
        <v>16800</v>
      </c>
      <c r="I506" s="276"/>
      <c r="J506" s="272"/>
      <c r="K506" s="272"/>
      <c r="L506" s="277"/>
      <c r="M506" s="278"/>
      <c r="N506" s="279"/>
      <c r="O506" s="279"/>
      <c r="P506" s="279"/>
      <c r="Q506" s="279"/>
      <c r="R506" s="279"/>
      <c r="S506" s="279"/>
      <c r="T506" s="280"/>
      <c r="AT506" s="281" t="s">
        <v>217</v>
      </c>
      <c r="AU506" s="281" t="s">
        <v>81</v>
      </c>
      <c r="AV506" s="14" t="s">
        <v>216</v>
      </c>
      <c r="AW506" s="14" t="s">
        <v>35</v>
      </c>
      <c r="AX506" s="14" t="s">
        <v>79</v>
      </c>
      <c r="AY506" s="281" t="s">
        <v>209</v>
      </c>
    </row>
    <row r="507" s="1" customFormat="1" ht="16.5" customHeight="1">
      <c r="B507" s="47"/>
      <c r="C507" s="237" t="s">
        <v>802</v>
      </c>
      <c r="D507" s="237" t="s">
        <v>211</v>
      </c>
      <c r="E507" s="238" t="s">
        <v>803</v>
      </c>
      <c r="F507" s="239" t="s">
        <v>804</v>
      </c>
      <c r="G507" s="240" t="s">
        <v>268</v>
      </c>
      <c r="H507" s="241">
        <v>280</v>
      </c>
      <c r="I507" s="242"/>
      <c r="J507" s="243">
        <f>ROUND(I507*H507,2)</f>
        <v>0</v>
      </c>
      <c r="K507" s="239" t="s">
        <v>215</v>
      </c>
      <c r="L507" s="73"/>
      <c r="M507" s="244" t="s">
        <v>21</v>
      </c>
      <c r="N507" s="245" t="s">
        <v>43</v>
      </c>
      <c r="O507" s="48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AR507" s="25" t="s">
        <v>216</v>
      </c>
      <c r="AT507" s="25" t="s">
        <v>211</v>
      </c>
      <c r="AU507" s="25" t="s">
        <v>81</v>
      </c>
      <c r="AY507" s="25" t="s">
        <v>209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25" t="s">
        <v>79</v>
      </c>
      <c r="BK507" s="248">
        <f>ROUND(I507*H507,2)</f>
        <v>0</v>
      </c>
      <c r="BL507" s="25" t="s">
        <v>216</v>
      </c>
      <c r="BM507" s="25" t="s">
        <v>805</v>
      </c>
    </row>
    <row r="508" s="1" customFormat="1" ht="25.5" customHeight="1">
      <c r="B508" s="47"/>
      <c r="C508" s="237" t="s">
        <v>517</v>
      </c>
      <c r="D508" s="237" t="s">
        <v>211</v>
      </c>
      <c r="E508" s="238" t="s">
        <v>806</v>
      </c>
      <c r="F508" s="239" t="s">
        <v>807</v>
      </c>
      <c r="G508" s="240" t="s">
        <v>268</v>
      </c>
      <c r="H508" s="241">
        <v>120</v>
      </c>
      <c r="I508" s="242"/>
      <c r="J508" s="243">
        <f>ROUND(I508*H508,2)</f>
        <v>0</v>
      </c>
      <c r="K508" s="239" t="s">
        <v>215</v>
      </c>
      <c r="L508" s="73"/>
      <c r="M508" s="244" t="s">
        <v>21</v>
      </c>
      <c r="N508" s="245" t="s">
        <v>43</v>
      </c>
      <c r="O508" s="48"/>
      <c r="P508" s="246">
        <f>O508*H508</f>
        <v>0</v>
      </c>
      <c r="Q508" s="246">
        <v>0.00012999999999999999</v>
      </c>
      <c r="R508" s="246">
        <f>Q508*H508</f>
        <v>0.015599999999999999</v>
      </c>
      <c r="S508" s="246">
        <v>0</v>
      </c>
      <c r="T508" s="247">
        <f>S508*H508</f>
        <v>0</v>
      </c>
      <c r="AR508" s="25" t="s">
        <v>216</v>
      </c>
      <c r="AT508" s="25" t="s">
        <v>211</v>
      </c>
      <c r="AU508" s="25" t="s">
        <v>81</v>
      </c>
      <c r="AY508" s="25" t="s">
        <v>209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25" t="s">
        <v>79</v>
      </c>
      <c r="BK508" s="248">
        <f>ROUND(I508*H508,2)</f>
        <v>0</v>
      </c>
      <c r="BL508" s="25" t="s">
        <v>216</v>
      </c>
      <c r="BM508" s="25" t="s">
        <v>808</v>
      </c>
    </row>
    <row r="509" s="1" customFormat="1" ht="16.5" customHeight="1">
      <c r="B509" s="47"/>
      <c r="C509" s="237" t="s">
        <v>809</v>
      </c>
      <c r="D509" s="237" t="s">
        <v>211</v>
      </c>
      <c r="E509" s="238" t="s">
        <v>810</v>
      </c>
      <c r="F509" s="239" t="s">
        <v>811</v>
      </c>
      <c r="G509" s="240" t="s">
        <v>268</v>
      </c>
      <c r="H509" s="241">
        <v>120</v>
      </c>
      <c r="I509" s="242"/>
      <c r="J509" s="243">
        <f>ROUND(I509*H509,2)</f>
        <v>0</v>
      </c>
      <c r="K509" s="239" t="s">
        <v>215</v>
      </c>
      <c r="L509" s="73"/>
      <c r="M509" s="244" t="s">
        <v>21</v>
      </c>
      <c r="N509" s="245" t="s">
        <v>43</v>
      </c>
      <c r="O509" s="48"/>
      <c r="P509" s="246">
        <f>O509*H509</f>
        <v>0</v>
      </c>
      <c r="Q509" s="246">
        <v>4.0000000000000003E-05</v>
      </c>
      <c r="R509" s="246">
        <f>Q509*H509</f>
        <v>0.0048000000000000004</v>
      </c>
      <c r="S509" s="246">
        <v>0</v>
      </c>
      <c r="T509" s="247">
        <f>S509*H509</f>
        <v>0</v>
      </c>
      <c r="AR509" s="25" t="s">
        <v>216</v>
      </c>
      <c r="AT509" s="25" t="s">
        <v>211</v>
      </c>
      <c r="AU509" s="25" t="s">
        <v>81</v>
      </c>
      <c r="AY509" s="25" t="s">
        <v>209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25" t="s">
        <v>79</v>
      </c>
      <c r="BK509" s="248">
        <f>ROUND(I509*H509,2)</f>
        <v>0</v>
      </c>
      <c r="BL509" s="25" t="s">
        <v>216</v>
      </c>
      <c r="BM509" s="25" t="s">
        <v>812</v>
      </c>
    </row>
    <row r="510" s="11" customFormat="1" ht="29.88" customHeight="1">
      <c r="B510" s="221"/>
      <c r="C510" s="222"/>
      <c r="D510" s="223" t="s">
        <v>71</v>
      </c>
      <c r="E510" s="235" t="s">
        <v>679</v>
      </c>
      <c r="F510" s="235" t="s">
        <v>813</v>
      </c>
      <c r="G510" s="222"/>
      <c r="H510" s="222"/>
      <c r="I510" s="225"/>
      <c r="J510" s="236">
        <f>BK510</f>
        <v>0</v>
      </c>
      <c r="K510" s="222"/>
      <c r="L510" s="227"/>
      <c r="M510" s="228"/>
      <c r="N510" s="229"/>
      <c r="O510" s="229"/>
      <c r="P510" s="230">
        <f>SUM(P511:P520)</f>
        <v>0</v>
      </c>
      <c r="Q510" s="229"/>
      <c r="R510" s="230">
        <f>SUM(R511:R520)</f>
        <v>0.28292</v>
      </c>
      <c r="S510" s="229"/>
      <c r="T510" s="231">
        <f>SUM(T511:T520)</f>
        <v>0.17299999999999999</v>
      </c>
      <c r="AR510" s="232" t="s">
        <v>79</v>
      </c>
      <c r="AT510" s="233" t="s">
        <v>71</v>
      </c>
      <c r="AU510" s="233" t="s">
        <v>79</v>
      </c>
      <c r="AY510" s="232" t="s">
        <v>209</v>
      </c>
      <c r="BK510" s="234">
        <f>SUM(BK511:BK520)</f>
        <v>0</v>
      </c>
    </row>
    <row r="511" s="1" customFormat="1" ht="25.5" customHeight="1">
      <c r="B511" s="47"/>
      <c r="C511" s="237" t="s">
        <v>814</v>
      </c>
      <c r="D511" s="237" t="s">
        <v>211</v>
      </c>
      <c r="E511" s="238" t="s">
        <v>815</v>
      </c>
      <c r="F511" s="239" t="s">
        <v>816</v>
      </c>
      <c r="G511" s="240" t="s">
        <v>817</v>
      </c>
      <c r="H511" s="241">
        <v>1</v>
      </c>
      <c r="I511" s="242"/>
      <c r="J511" s="243">
        <f>ROUND(I511*H511,2)</f>
        <v>0</v>
      </c>
      <c r="K511" s="239" t="s">
        <v>215</v>
      </c>
      <c r="L511" s="73"/>
      <c r="M511" s="244" t="s">
        <v>21</v>
      </c>
      <c r="N511" s="245" t="s">
        <v>43</v>
      </c>
      <c r="O511" s="48"/>
      <c r="P511" s="246">
        <f>O511*H511</f>
        <v>0</v>
      </c>
      <c r="Q511" s="246">
        <v>0.22606000000000001</v>
      </c>
      <c r="R511" s="246">
        <f>Q511*H511</f>
        <v>0.22606000000000001</v>
      </c>
      <c r="S511" s="246">
        <v>0.17299999999999999</v>
      </c>
      <c r="T511" s="247">
        <f>S511*H511</f>
        <v>0.17299999999999999</v>
      </c>
      <c r="AR511" s="25" t="s">
        <v>216</v>
      </c>
      <c r="AT511" s="25" t="s">
        <v>211</v>
      </c>
      <c r="AU511" s="25" t="s">
        <v>81</v>
      </c>
      <c r="AY511" s="25" t="s">
        <v>209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25" t="s">
        <v>79</v>
      </c>
      <c r="BK511" s="248">
        <f>ROUND(I511*H511,2)</f>
        <v>0</v>
      </c>
      <c r="BL511" s="25" t="s">
        <v>216</v>
      </c>
      <c r="BM511" s="25" t="s">
        <v>818</v>
      </c>
    </row>
    <row r="512" s="1" customFormat="1" ht="25.5" customHeight="1">
      <c r="B512" s="47"/>
      <c r="C512" s="237" t="s">
        <v>521</v>
      </c>
      <c r="D512" s="237" t="s">
        <v>211</v>
      </c>
      <c r="E512" s="238" t="s">
        <v>819</v>
      </c>
      <c r="F512" s="239" t="s">
        <v>820</v>
      </c>
      <c r="G512" s="240" t="s">
        <v>390</v>
      </c>
      <c r="H512" s="241">
        <v>18</v>
      </c>
      <c r="I512" s="242"/>
      <c r="J512" s="243">
        <f>ROUND(I512*H512,2)</f>
        <v>0</v>
      </c>
      <c r="K512" s="239" t="s">
        <v>215</v>
      </c>
      <c r="L512" s="73"/>
      <c r="M512" s="244" t="s">
        <v>21</v>
      </c>
      <c r="N512" s="245" t="s">
        <v>43</v>
      </c>
      <c r="O512" s="48"/>
      <c r="P512" s="246">
        <f>O512*H512</f>
        <v>0</v>
      </c>
      <c r="Q512" s="246">
        <v>0.00167</v>
      </c>
      <c r="R512" s="246">
        <f>Q512*H512</f>
        <v>0.03006</v>
      </c>
      <c r="S512" s="246">
        <v>0</v>
      </c>
      <c r="T512" s="247">
        <f>S512*H512</f>
        <v>0</v>
      </c>
      <c r="AR512" s="25" t="s">
        <v>216</v>
      </c>
      <c r="AT512" s="25" t="s">
        <v>211</v>
      </c>
      <c r="AU512" s="25" t="s">
        <v>81</v>
      </c>
      <c r="AY512" s="25" t="s">
        <v>209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25" t="s">
        <v>79</v>
      </c>
      <c r="BK512" s="248">
        <f>ROUND(I512*H512,2)</f>
        <v>0</v>
      </c>
      <c r="BL512" s="25" t="s">
        <v>216</v>
      </c>
      <c r="BM512" s="25" t="s">
        <v>821</v>
      </c>
    </row>
    <row r="513" s="12" customFormat="1">
      <c r="B513" s="249"/>
      <c r="C513" s="250"/>
      <c r="D513" s="251" t="s">
        <v>217</v>
      </c>
      <c r="E513" s="252" t="s">
        <v>21</v>
      </c>
      <c r="F513" s="253" t="s">
        <v>822</v>
      </c>
      <c r="G513" s="250"/>
      <c r="H513" s="254">
        <v>18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AT513" s="260" t="s">
        <v>217</v>
      </c>
      <c r="AU513" s="260" t="s">
        <v>81</v>
      </c>
      <c r="AV513" s="12" t="s">
        <v>81</v>
      </c>
      <c r="AW513" s="12" t="s">
        <v>35</v>
      </c>
      <c r="AX513" s="12" t="s">
        <v>72</v>
      </c>
      <c r="AY513" s="260" t="s">
        <v>209</v>
      </c>
    </row>
    <row r="514" s="14" customFormat="1">
      <c r="B514" s="271"/>
      <c r="C514" s="272"/>
      <c r="D514" s="251" t="s">
        <v>217</v>
      </c>
      <c r="E514" s="273" t="s">
        <v>21</v>
      </c>
      <c r="F514" s="274" t="s">
        <v>220</v>
      </c>
      <c r="G514" s="272"/>
      <c r="H514" s="275">
        <v>18</v>
      </c>
      <c r="I514" s="276"/>
      <c r="J514" s="272"/>
      <c r="K514" s="272"/>
      <c r="L514" s="277"/>
      <c r="M514" s="278"/>
      <c r="N514" s="279"/>
      <c r="O514" s="279"/>
      <c r="P514" s="279"/>
      <c r="Q514" s="279"/>
      <c r="R514" s="279"/>
      <c r="S514" s="279"/>
      <c r="T514" s="280"/>
      <c r="AT514" s="281" t="s">
        <v>217</v>
      </c>
      <c r="AU514" s="281" t="s">
        <v>81</v>
      </c>
      <c r="AV514" s="14" t="s">
        <v>216</v>
      </c>
      <c r="AW514" s="14" t="s">
        <v>35</v>
      </c>
      <c r="AX514" s="14" t="s">
        <v>79</v>
      </c>
      <c r="AY514" s="281" t="s">
        <v>209</v>
      </c>
    </row>
    <row r="515" s="1" customFormat="1" ht="25.5" customHeight="1">
      <c r="B515" s="47"/>
      <c r="C515" s="237" t="s">
        <v>823</v>
      </c>
      <c r="D515" s="237" t="s">
        <v>211</v>
      </c>
      <c r="E515" s="238" t="s">
        <v>824</v>
      </c>
      <c r="F515" s="239" t="s">
        <v>825</v>
      </c>
      <c r="G515" s="240" t="s">
        <v>268</v>
      </c>
      <c r="H515" s="241">
        <v>26</v>
      </c>
      <c r="I515" s="242"/>
      <c r="J515" s="243">
        <f>ROUND(I515*H515,2)</f>
        <v>0</v>
      </c>
      <c r="K515" s="239" t="s">
        <v>215</v>
      </c>
      <c r="L515" s="73"/>
      <c r="M515" s="244" t="s">
        <v>21</v>
      </c>
      <c r="N515" s="245" t="s">
        <v>43</v>
      </c>
      <c r="O515" s="48"/>
      <c r="P515" s="246">
        <f>O515*H515</f>
        <v>0</v>
      </c>
      <c r="Q515" s="246">
        <v>0.00072000000000000005</v>
      </c>
      <c r="R515" s="246">
        <f>Q515*H515</f>
        <v>0.018720000000000001</v>
      </c>
      <c r="S515" s="246">
        <v>0</v>
      </c>
      <c r="T515" s="247">
        <f>S515*H515</f>
        <v>0</v>
      </c>
      <c r="AR515" s="25" t="s">
        <v>216</v>
      </c>
      <c r="AT515" s="25" t="s">
        <v>211</v>
      </c>
      <c r="AU515" s="25" t="s">
        <v>81</v>
      </c>
      <c r="AY515" s="25" t="s">
        <v>209</v>
      </c>
      <c r="BE515" s="248">
        <f>IF(N515="základní",J515,0)</f>
        <v>0</v>
      </c>
      <c r="BF515" s="248">
        <f>IF(N515="snížená",J515,0)</f>
        <v>0</v>
      </c>
      <c r="BG515" s="248">
        <f>IF(N515="zákl. přenesená",J515,0)</f>
        <v>0</v>
      </c>
      <c r="BH515" s="248">
        <f>IF(N515="sníž. přenesená",J515,0)</f>
        <v>0</v>
      </c>
      <c r="BI515" s="248">
        <f>IF(N515="nulová",J515,0)</f>
        <v>0</v>
      </c>
      <c r="BJ515" s="25" t="s">
        <v>79</v>
      </c>
      <c r="BK515" s="248">
        <f>ROUND(I515*H515,2)</f>
        <v>0</v>
      </c>
      <c r="BL515" s="25" t="s">
        <v>216</v>
      </c>
      <c r="BM515" s="25" t="s">
        <v>826</v>
      </c>
    </row>
    <row r="516" s="12" customFormat="1">
      <c r="B516" s="249"/>
      <c r="C516" s="250"/>
      <c r="D516" s="251" t="s">
        <v>217</v>
      </c>
      <c r="E516" s="252" t="s">
        <v>21</v>
      </c>
      <c r="F516" s="253" t="s">
        <v>827</v>
      </c>
      <c r="G516" s="250"/>
      <c r="H516" s="254">
        <v>26</v>
      </c>
      <c r="I516" s="255"/>
      <c r="J516" s="250"/>
      <c r="K516" s="250"/>
      <c r="L516" s="256"/>
      <c r="M516" s="257"/>
      <c r="N516" s="258"/>
      <c r="O516" s="258"/>
      <c r="P516" s="258"/>
      <c r="Q516" s="258"/>
      <c r="R516" s="258"/>
      <c r="S516" s="258"/>
      <c r="T516" s="259"/>
      <c r="AT516" s="260" t="s">
        <v>217</v>
      </c>
      <c r="AU516" s="260" t="s">
        <v>81</v>
      </c>
      <c r="AV516" s="12" t="s">
        <v>81</v>
      </c>
      <c r="AW516" s="12" t="s">
        <v>35</v>
      </c>
      <c r="AX516" s="12" t="s">
        <v>72</v>
      </c>
      <c r="AY516" s="260" t="s">
        <v>209</v>
      </c>
    </row>
    <row r="517" s="14" customFormat="1">
      <c r="B517" s="271"/>
      <c r="C517" s="272"/>
      <c r="D517" s="251" t="s">
        <v>217</v>
      </c>
      <c r="E517" s="273" t="s">
        <v>21</v>
      </c>
      <c r="F517" s="274" t="s">
        <v>220</v>
      </c>
      <c r="G517" s="272"/>
      <c r="H517" s="275">
        <v>26</v>
      </c>
      <c r="I517" s="276"/>
      <c r="J517" s="272"/>
      <c r="K517" s="272"/>
      <c r="L517" s="277"/>
      <c r="M517" s="278"/>
      <c r="N517" s="279"/>
      <c r="O517" s="279"/>
      <c r="P517" s="279"/>
      <c r="Q517" s="279"/>
      <c r="R517" s="279"/>
      <c r="S517" s="279"/>
      <c r="T517" s="280"/>
      <c r="AT517" s="281" t="s">
        <v>217</v>
      </c>
      <c r="AU517" s="281" t="s">
        <v>81</v>
      </c>
      <c r="AV517" s="14" t="s">
        <v>216</v>
      </c>
      <c r="AW517" s="14" t="s">
        <v>35</v>
      </c>
      <c r="AX517" s="14" t="s">
        <v>79</v>
      </c>
      <c r="AY517" s="281" t="s">
        <v>209</v>
      </c>
    </row>
    <row r="518" s="1" customFormat="1" ht="16.5" customHeight="1">
      <c r="B518" s="47"/>
      <c r="C518" s="237" t="s">
        <v>528</v>
      </c>
      <c r="D518" s="237" t="s">
        <v>211</v>
      </c>
      <c r="E518" s="238" t="s">
        <v>828</v>
      </c>
      <c r="F518" s="239" t="s">
        <v>829</v>
      </c>
      <c r="G518" s="240" t="s">
        <v>390</v>
      </c>
      <c r="H518" s="241">
        <v>0.5</v>
      </c>
      <c r="I518" s="242"/>
      <c r="J518" s="243">
        <f>ROUND(I518*H518,2)</f>
        <v>0</v>
      </c>
      <c r="K518" s="239" t="s">
        <v>215</v>
      </c>
      <c r="L518" s="73"/>
      <c r="M518" s="244" t="s">
        <v>21</v>
      </c>
      <c r="N518" s="245" t="s">
        <v>43</v>
      </c>
      <c r="O518" s="48"/>
      <c r="P518" s="246">
        <f>O518*H518</f>
        <v>0</v>
      </c>
      <c r="Q518" s="246">
        <v>0.016160000000000001</v>
      </c>
      <c r="R518" s="246">
        <f>Q518*H518</f>
        <v>0.0080800000000000004</v>
      </c>
      <c r="S518" s="246">
        <v>0</v>
      </c>
      <c r="T518" s="247">
        <f>S518*H518</f>
        <v>0</v>
      </c>
      <c r="AR518" s="25" t="s">
        <v>216</v>
      </c>
      <c r="AT518" s="25" t="s">
        <v>211</v>
      </c>
      <c r="AU518" s="25" t="s">
        <v>81</v>
      </c>
      <c r="AY518" s="25" t="s">
        <v>209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25" t="s">
        <v>79</v>
      </c>
      <c r="BK518" s="248">
        <f>ROUND(I518*H518,2)</f>
        <v>0</v>
      </c>
      <c r="BL518" s="25" t="s">
        <v>216</v>
      </c>
      <c r="BM518" s="25" t="s">
        <v>830</v>
      </c>
    </row>
    <row r="519" s="12" customFormat="1">
      <c r="B519" s="249"/>
      <c r="C519" s="250"/>
      <c r="D519" s="251" t="s">
        <v>217</v>
      </c>
      <c r="E519" s="252" t="s">
        <v>21</v>
      </c>
      <c r="F519" s="253" t="s">
        <v>831</v>
      </c>
      <c r="G519" s="250"/>
      <c r="H519" s="254">
        <v>0.5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AT519" s="260" t="s">
        <v>217</v>
      </c>
      <c r="AU519" s="260" t="s">
        <v>81</v>
      </c>
      <c r="AV519" s="12" t="s">
        <v>81</v>
      </c>
      <c r="AW519" s="12" t="s">
        <v>35</v>
      </c>
      <c r="AX519" s="12" t="s">
        <v>72</v>
      </c>
      <c r="AY519" s="260" t="s">
        <v>209</v>
      </c>
    </row>
    <row r="520" s="14" customFormat="1">
      <c r="B520" s="271"/>
      <c r="C520" s="272"/>
      <c r="D520" s="251" t="s">
        <v>217</v>
      </c>
      <c r="E520" s="273" t="s">
        <v>21</v>
      </c>
      <c r="F520" s="274" t="s">
        <v>220</v>
      </c>
      <c r="G520" s="272"/>
      <c r="H520" s="275">
        <v>0.5</v>
      </c>
      <c r="I520" s="276"/>
      <c r="J520" s="272"/>
      <c r="K520" s="272"/>
      <c r="L520" s="277"/>
      <c r="M520" s="278"/>
      <c r="N520" s="279"/>
      <c r="O520" s="279"/>
      <c r="P520" s="279"/>
      <c r="Q520" s="279"/>
      <c r="R520" s="279"/>
      <c r="S520" s="279"/>
      <c r="T520" s="280"/>
      <c r="AT520" s="281" t="s">
        <v>217</v>
      </c>
      <c r="AU520" s="281" t="s">
        <v>81</v>
      </c>
      <c r="AV520" s="14" t="s">
        <v>216</v>
      </c>
      <c r="AW520" s="14" t="s">
        <v>35</v>
      </c>
      <c r="AX520" s="14" t="s">
        <v>79</v>
      </c>
      <c r="AY520" s="281" t="s">
        <v>209</v>
      </c>
    </row>
    <row r="521" s="11" customFormat="1" ht="29.88" customHeight="1">
      <c r="B521" s="221"/>
      <c r="C521" s="222"/>
      <c r="D521" s="223" t="s">
        <v>71</v>
      </c>
      <c r="E521" s="235" t="s">
        <v>683</v>
      </c>
      <c r="F521" s="235" t="s">
        <v>832</v>
      </c>
      <c r="G521" s="222"/>
      <c r="H521" s="222"/>
      <c r="I521" s="225"/>
      <c r="J521" s="236">
        <f>BK521</f>
        <v>0</v>
      </c>
      <c r="K521" s="222"/>
      <c r="L521" s="227"/>
      <c r="M521" s="228"/>
      <c r="N521" s="229"/>
      <c r="O521" s="229"/>
      <c r="P521" s="230">
        <f>SUM(P522:P650)</f>
        <v>0</v>
      </c>
      <c r="Q521" s="229"/>
      <c r="R521" s="230">
        <f>SUM(R522:R650)</f>
        <v>0.39688000000000001</v>
      </c>
      <c r="S521" s="229"/>
      <c r="T521" s="231">
        <f>SUM(T522:T650)</f>
        <v>165.50119799999999</v>
      </c>
      <c r="AR521" s="232" t="s">
        <v>79</v>
      </c>
      <c r="AT521" s="233" t="s">
        <v>71</v>
      </c>
      <c r="AU521" s="233" t="s">
        <v>79</v>
      </c>
      <c r="AY521" s="232" t="s">
        <v>209</v>
      </c>
      <c r="BK521" s="234">
        <f>SUM(BK522:BK650)</f>
        <v>0</v>
      </c>
    </row>
    <row r="522" s="1" customFormat="1" ht="16.5" customHeight="1">
      <c r="B522" s="47"/>
      <c r="C522" s="237" t="s">
        <v>833</v>
      </c>
      <c r="D522" s="237" t="s">
        <v>211</v>
      </c>
      <c r="E522" s="238" t="s">
        <v>834</v>
      </c>
      <c r="F522" s="239" t="s">
        <v>835</v>
      </c>
      <c r="G522" s="240" t="s">
        <v>227</v>
      </c>
      <c r="H522" s="241">
        <v>2.0030000000000001</v>
      </c>
      <c r="I522" s="242"/>
      <c r="J522" s="243">
        <f>ROUND(I522*H522,2)</f>
        <v>0</v>
      </c>
      <c r="K522" s="239" t="s">
        <v>215</v>
      </c>
      <c r="L522" s="73"/>
      <c r="M522" s="244" t="s">
        <v>21</v>
      </c>
      <c r="N522" s="245" t="s">
        <v>43</v>
      </c>
      <c r="O522" s="48"/>
      <c r="P522" s="246">
        <f>O522*H522</f>
        <v>0</v>
      </c>
      <c r="Q522" s="246">
        <v>0</v>
      </c>
      <c r="R522" s="246">
        <f>Q522*H522</f>
        <v>0</v>
      </c>
      <c r="S522" s="246">
        <v>2</v>
      </c>
      <c r="T522" s="247">
        <f>S522*H522</f>
        <v>4.0060000000000002</v>
      </c>
      <c r="AR522" s="25" t="s">
        <v>216</v>
      </c>
      <c r="AT522" s="25" t="s">
        <v>211</v>
      </c>
      <c r="AU522" s="25" t="s">
        <v>81</v>
      </c>
      <c r="AY522" s="25" t="s">
        <v>209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25" t="s">
        <v>79</v>
      </c>
      <c r="BK522" s="248">
        <f>ROUND(I522*H522,2)</f>
        <v>0</v>
      </c>
      <c r="BL522" s="25" t="s">
        <v>216</v>
      </c>
      <c r="BM522" s="25" t="s">
        <v>836</v>
      </c>
    </row>
    <row r="523" s="12" customFormat="1">
      <c r="B523" s="249"/>
      <c r="C523" s="250"/>
      <c r="D523" s="251" t="s">
        <v>217</v>
      </c>
      <c r="E523" s="252" t="s">
        <v>21</v>
      </c>
      <c r="F523" s="253" t="s">
        <v>837</v>
      </c>
      <c r="G523" s="250"/>
      <c r="H523" s="254">
        <v>2.0030000000000001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AT523" s="260" t="s">
        <v>217</v>
      </c>
      <c r="AU523" s="260" t="s">
        <v>81</v>
      </c>
      <c r="AV523" s="12" t="s">
        <v>81</v>
      </c>
      <c r="AW523" s="12" t="s">
        <v>35</v>
      </c>
      <c r="AX523" s="12" t="s">
        <v>72</v>
      </c>
      <c r="AY523" s="260" t="s">
        <v>209</v>
      </c>
    </row>
    <row r="524" s="13" customFormat="1">
      <c r="B524" s="261"/>
      <c r="C524" s="262"/>
      <c r="D524" s="251" t="s">
        <v>217</v>
      </c>
      <c r="E524" s="263" t="s">
        <v>21</v>
      </c>
      <c r="F524" s="264" t="s">
        <v>838</v>
      </c>
      <c r="G524" s="262"/>
      <c r="H524" s="263" t="s">
        <v>21</v>
      </c>
      <c r="I524" s="265"/>
      <c r="J524" s="262"/>
      <c r="K524" s="262"/>
      <c r="L524" s="266"/>
      <c r="M524" s="267"/>
      <c r="N524" s="268"/>
      <c r="O524" s="268"/>
      <c r="P524" s="268"/>
      <c r="Q524" s="268"/>
      <c r="R524" s="268"/>
      <c r="S524" s="268"/>
      <c r="T524" s="269"/>
      <c r="AT524" s="270" t="s">
        <v>217</v>
      </c>
      <c r="AU524" s="270" t="s">
        <v>81</v>
      </c>
      <c r="AV524" s="13" t="s">
        <v>79</v>
      </c>
      <c r="AW524" s="13" t="s">
        <v>35</v>
      </c>
      <c r="AX524" s="13" t="s">
        <v>72</v>
      </c>
      <c r="AY524" s="270" t="s">
        <v>209</v>
      </c>
    </row>
    <row r="525" s="14" customFormat="1">
      <c r="B525" s="271"/>
      <c r="C525" s="272"/>
      <c r="D525" s="251" t="s">
        <v>217</v>
      </c>
      <c r="E525" s="273" t="s">
        <v>21</v>
      </c>
      <c r="F525" s="274" t="s">
        <v>220</v>
      </c>
      <c r="G525" s="272"/>
      <c r="H525" s="275">
        <v>2.0030000000000001</v>
      </c>
      <c r="I525" s="276"/>
      <c r="J525" s="272"/>
      <c r="K525" s="272"/>
      <c r="L525" s="277"/>
      <c r="M525" s="278"/>
      <c r="N525" s="279"/>
      <c r="O525" s="279"/>
      <c r="P525" s="279"/>
      <c r="Q525" s="279"/>
      <c r="R525" s="279"/>
      <c r="S525" s="279"/>
      <c r="T525" s="280"/>
      <c r="AT525" s="281" t="s">
        <v>217</v>
      </c>
      <c r="AU525" s="281" t="s">
        <v>81</v>
      </c>
      <c r="AV525" s="14" t="s">
        <v>216</v>
      </c>
      <c r="AW525" s="14" t="s">
        <v>35</v>
      </c>
      <c r="AX525" s="14" t="s">
        <v>79</v>
      </c>
      <c r="AY525" s="281" t="s">
        <v>209</v>
      </c>
    </row>
    <row r="526" s="1" customFormat="1" ht="25.5" customHeight="1">
      <c r="B526" s="47"/>
      <c r="C526" s="237" t="s">
        <v>533</v>
      </c>
      <c r="D526" s="237" t="s">
        <v>211</v>
      </c>
      <c r="E526" s="238" t="s">
        <v>839</v>
      </c>
      <c r="F526" s="239" t="s">
        <v>840</v>
      </c>
      <c r="G526" s="240" t="s">
        <v>227</v>
      </c>
      <c r="H526" s="241">
        <v>1.869</v>
      </c>
      <c r="I526" s="242"/>
      <c r="J526" s="243">
        <f>ROUND(I526*H526,2)</f>
        <v>0</v>
      </c>
      <c r="K526" s="239" t="s">
        <v>215</v>
      </c>
      <c r="L526" s="73"/>
      <c r="M526" s="244" t="s">
        <v>21</v>
      </c>
      <c r="N526" s="245" t="s">
        <v>43</v>
      </c>
      <c r="O526" s="48"/>
      <c r="P526" s="246">
        <f>O526*H526</f>
        <v>0</v>
      </c>
      <c r="Q526" s="246">
        <v>0</v>
      </c>
      <c r="R526" s="246">
        <f>Q526*H526</f>
        <v>0</v>
      </c>
      <c r="S526" s="246">
        <v>1.8</v>
      </c>
      <c r="T526" s="247">
        <f>S526*H526</f>
        <v>3.3641999999999999</v>
      </c>
      <c r="AR526" s="25" t="s">
        <v>216</v>
      </c>
      <c r="AT526" s="25" t="s">
        <v>211</v>
      </c>
      <c r="AU526" s="25" t="s">
        <v>81</v>
      </c>
      <c r="AY526" s="25" t="s">
        <v>209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25" t="s">
        <v>79</v>
      </c>
      <c r="BK526" s="248">
        <f>ROUND(I526*H526,2)</f>
        <v>0</v>
      </c>
      <c r="BL526" s="25" t="s">
        <v>216</v>
      </c>
      <c r="BM526" s="25" t="s">
        <v>841</v>
      </c>
    </row>
    <row r="527" s="12" customFormat="1">
      <c r="B527" s="249"/>
      <c r="C527" s="250"/>
      <c r="D527" s="251" t="s">
        <v>217</v>
      </c>
      <c r="E527" s="252" t="s">
        <v>21</v>
      </c>
      <c r="F527" s="253" t="s">
        <v>842</v>
      </c>
      <c r="G527" s="250"/>
      <c r="H527" s="254">
        <v>1.869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AT527" s="260" t="s">
        <v>217</v>
      </c>
      <c r="AU527" s="260" t="s">
        <v>81</v>
      </c>
      <c r="AV527" s="12" t="s">
        <v>81</v>
      </c>
      <c r="AW527" s="12" t="s">
        <v>35</v>
      </c>
      <c r="AX527" s="12" t="s">
        <v>72</v>
      </c>
      <c r="AY527" s="260" t="s">
        <v>209</v>
      </c>
    </row>
    <row r="528" s="13" customFormat="1">
      <c r="B528" s="261"/>
      <c r="C528" s="262"/>
      <c r="D528" s="251" t="s">
        <v>217</v>
      </c>
      <c r="E528" s="263" t="s">
        <v>21</v>
      </c>
      <c r="F528" s="264" t="s">
        <v>838</v>
      </c>
      <c r="G528" s="262"/>
      <c r="H528" s="263" t="s">
        <v>21</v>
      </c>
      <c r="I528" s="265"/>
      <c r="J528" s="262"/>
      <c r="K528" s="262"/>
      <c r="L528" s="266"/>
      <c r="M528" s="267"/>
      <c r="N528" s="268"/>
      <c r="O528" s="268"/>
      <c r="P528" s="268"/>
      <c r="Q528" s="268"/>
      <c r="R528" s="268"/>
      <c r="S528" s="268"/>
      <c r="T528" s="269"/>
      <c r="AT528" s="270" t="s">
        <v>217</v>
      </c>
      <c r="AU528" s="270" t="s">
        <v>81</v>
      </c>
      <c r="AV528" s="13" t="s">
        <v>79</v>
      </c>
      <c r="AW528" s="13" t="s">
        <v>35</v>
      </c>
      <c r="AX528" s="13" t="s">
        <v>72</v>
      </c>
      <c r="AY528" s="270" t="s">
        <v>209</v>
      </c>
    </row>
    <row r="529" s="14" customFormat="1">
      <c r="B529" s="271"/>
      <c r="C529" s="272"/>
      <c r="D529" s="251" t="s">
        <v>217</v>
      </c>
      <c r="E529" s="273" t="s">
        <v>21</v>
      </c>
      <c r="F529" s="274" t="s">
        <v>220</v>
      </c>
      <c r="G529" s="272"/>
      <c r="H529" s="275">
        <v>1.869</v>
      </c>
      <c r="I529" s="276"/>
      <c r="J529" s="272"/>
      <c r="K529" s="272"/>
      <c r="L529" s="277"/>
      <c r="M529" s="278"/>
      <c r="N529" s="279"/>
      <c r="O529" s="279"/>
      <c r="P529" s="279"/>
      <c r="Q529" s="279"/>
      <c r="R529" s="279"/>
      <c r="S529" s="279"/>
      <c r="T529" s="280"/>
      <c r="AT529" s="281" t="s">
        <v>217</v>
      </c>
      <c r="AU529" s="281" t="s">
        <v>81</v>
      </c>
      <c r="AV529" s="14" t="s">
        <v>216</v>
      </c>
      <c r="AW529" s="14" t="s">
        <v>35</v>
      </c>
      <c r="AX529" s="14" t="s">
        <v>79</v>
      </c>
      <c r="AY529" s="281" t="s">
        <v>209</v>
      </c>
    </row>
    <row r="530" s="1" customFormat="1" ht="16.5" customHeight="1">
      <c r="B530" s="47"/>
      <c r="C530" s="237" t="s">
        <v>843</v>
      </c>
      <c r="D530" s="237" t="s">
        <v>211</v>
      </c>
      <c r="E530" s="238" t="s">
        <v>844</v>
      </c>
      <c r="F530" s="239" t="s">
        <v>845</v>
      </c>
      <c r="G530" s="240" t="s">
        <v>268</v>
      </c>
      <c r="H530" s="241">
        <v>5.5199999999999996</v>
      </c>
      <c r="I530" s="242"/>
      <c r="J530" s="243">
        <f>ROUND(I530*H530,2)</f>
        <v>0</v>
      </c>
      <c r="K530" s="239" t="s">
        <v>215</v>
      </c>
      <c r="L530" s="73"/>
      <c r="M530" s="244" t="s">
        <v>21</v>
      </c>
      <c r="N530" s="245" t="s">
        <v>43</v>
      </c>
      <c r="O530" s="48"/>
      <c r="P530" s="246">
        <f>O530*H530</f>
        <v>0</v>
      </c>
      <c r="Q530" s="246">
        <v>0</v>
      </c>
      <c r="R530" s="246">
        <f>Q530*H530</f>
        <v>0</v>
      </c>
      <c r="S530" s="246">
        <v>0.16500000000000001</v>
      </c>
      <c r="T530" s="247">
        <f>S530*H530</f>
        <v>0.91079999999999994</v>
      </c>
      <c r="AR530" s="25" t="s">
        <v>216</v>
      </c>
      <c r="AT530" s="25" t="s">
        <v>211</v>
      </c>
      <c r="AU530" s="25" t="s">
        <v>81</v>
      </c>
      <c r="AY530" s="25" t="s">
        <v>209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25" t="s">
        <v>79</v>
      </c>
      <c r="BK530" s="248">
        <f>ROUND(I530*H530,2)</f>
        <v>0</v>
      </c>
      <c r="BL530" s="25" t="s">
        <v>216</v>
      </c>
      <c r="BM530" s="25" t="s">
        <v>846</v>
      </c>
    </row>
    <row r="531" s="12" customFormat="1">
      <c r="B531" s="249"/>
      <c r="C531" s="250"/>
      <c r="D531" s="251" t="s">
        <v>217</v>
      </c>
      <c r="E531" s="252" t="s">
        <v>21</v>
      </c>
      <c r="F531" s="253" t="s">
        <v>847</v>
      </c>
      <c r="G531" s="250"/>
      <c r="H531" s="254">
        <v>5.5199999999999996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AT531" s="260" t="s">
        <v>217</v>
      </c>
      <c r="AU531" s="260" t="s">
        <v>81</v>
      </c>
      <c r="AV531" s="12" t="s">
        <v>81</v>
      </c>
      <c r="AW531" s="12" t="s">
        <v>35</v>
      </c>
      <c r="AX531" s="12" t="s">
        <v>72</v>
      </c>
      <c r="AY531" s="260" t="s">
        <v>209</v>
      </c>
    </row>
    <row r="532" s="13" customFormat="1">
      <c r="B532" s="261"/>
      <c r="C532" s="262"/>
      <c r="D532" s="251" t="s">
        <v>217</v>
      </c>
      <c r="E532" s="263" t="s">
        <v>21</v>
      </c>
      <c r="F532" s="264" t="s">
        <v>838</v>
      </c>
      <c r="G532" s="262"/>
      <c r="H532" s="263" t="s">
        <v>21</v>
      </c>
      <c r="I532" s="265"/>
      <c r="J532" s="262"/>
      <c r="K532" s="262"/>
      <c r="L532" s="266"/>
      <c r="M532" s="267"/>
      <c r="N532" s="268"/>
      <c r="O532" s="268"/>
      <c r="P532" s="268"/>
      <c r="Q532" s="268"/>
      <c r="R532" s="268"/>
      <c r="S532" s="268"/>
      <c r="T532" s="269"/>
      <c r="AT532" s="270" t="s">
        <v>217</v>
      </c>
      <c r="AU532" s="270" t="s">
        <v>81</v>
      </c>
      <c r="AV532" s="13" t="s">
        <v>79</v>
      </c>
      <c r="AW532" s="13" t="s">
        <v>35</v>
      </c>
      <c r="AX532" s="13" t="s">
        <v>72</v>
      </c>
      <c r="AY532" s="270" t="s">
        <v>209</v>
      </c>
    </row>
    <row r="533" s="14" customFormat="1">
      <c r="B533" s="271"/>
      <c r="C533" s="272"/>
      <c r="D533" s="251" t="s">
        <v>217</v>
      </c>
      <c r="E533" s="273" t="s">
        <v>21</v>
      </c>
      <c r="F533" s="274" t="s">
        <v>220</v>
      </c>
      <c r="G533" s="272"/>
      <c r="H533" s="275">
        <v>5.5199999999999996</v>
      </c>
      <c r="I533" s="276"/>
      <c r="J533" s="272"/>
      <c r="K533" s="272"/>
      <c r="L533" s="277"/>
      <c r="M533" s="278"/>
      <c r="N533" s="279"/>
      <c r="O533" s="279"/>
      <c r="P533" s="279"/>
      <c r="Q533" s="279"/>
      <c r="R533" s="279"/>
      <c r="S533" s="279"/>
      <c r="T533" s="280"/>
      <c r="AT533" s="281" t="s">
        <v>217</v>
      </c>
      <c r="AU533" s="281" t="s">
        <v>81</v>
      </c>
      <c r="AV533" s="14" t="s">
        <v>216</v>
      </c>
      <c r="AW533" s="14" t="s">
        <v>35</v>
      </c>
      <c r="AX533" s="14" t="s">
        <v>79</v>
      </c>
      <c r="AY533" s="281" t="s">
        <v>209</v>
      </c>
    </row>
    <row r="534" s="1" customFormat="1" ht="16.5" customHeight="1">
      <c r="B534" s="47"/>
      <c r="C534" s="237" t="s">
        <v>537</v>
      </c>
      <c r="D534" s="237" t="s">
        <v>211</v>
      </c>
      <c r="E534" s="238" t="s">
        <v>834</v>
      </c>
      <c r="F534" s="239" t="s">
        <v>835</v>
      </c>
      <c r="G534" s="240" t="s">
        <v>227</v>
      </c>
      <c r="H534" s="241">
        <v>3.2109999999999999</v>
      </c>
      <c r="I534" s="242"/>
      <c r="J534" s="243">
        <f>ROUND(I534*H534,2)</f>
        <v>0</v>
      </c>
      <c r="K534" s="239" t="s">
        <v>215</v>
      </c>
      <c r="L534" s="73"/>
      <c r="M534" s="244" t="s">
        <v>21</v>
      </c>
      <c r="N534" s="245" t="s">
        <v>43</v>
      </c>
      <c r="O534" s="48"/>
      <c r="P534" s="246">
        <f>O534*H534</f>
        <v>0</v>
      </c>
      <c r="Q534" s="246">
        <v>0</v>
      </c>
      <c r="R534" s="246">
        <f>Q534*H534</f>
        <v>0</v>
      </c>
      <c r="S534" s="246">
        <v>2</v>
      </c>
      <c r="T534" s="247">
        <f>S534*H534</f>
        <v>6.4219999999999997</v>
      </c>
      <c r="AR534" s="25" t="s">
        <v>216</v>
      </c>
      <c r="AT534" s="25" t="s">
        <v>211</v>
      </c>
      <c r="AU534" s="25" t="s">
        <v>81</v>
      </c>
      <c r="AY534" s="25" t="s">
        <v>209</v>
      </c>
      <c r="BE534" s="248">
        <f>IF(N534="základní",J534,0)</f>
        <v>0</v>
      </c>
      <c r="BF534" s="248">
        <f>IF(N534="snížená",J534,0)</f>
        <v>0</v>
      </c>
      <c r="BG534" s="248">
        <f>IF(N534="zákl. přenesená",J534,0)</f>
        <v>0</v>
      </c>
      <c r="BH534" s="248">
        <f>IF(N534="sníž. přenesená",J534,0)</f>
        <v>0</v>
      </c>
      <c r="BI534" s="248">
        <f>IF(N534="nulová",J534,0)</f>
        <v>0</v>
      </c>
      <c r="BJ534" s="25" t="s">
        <v>79</v>
      </c>
      <c r="BK534" s="248">
        <f>ROUND(I534*H534,2)</f>
        <v>0</v>
      </c>
      <c r="BL534" s="25" t="s">
        <v>216</v>
      </c>
      <c r="BM534" s="25" t="s">
        <v>848</v>
      </c>
    </row>
    <row r="535" s="12" customFormat="1">
      <c r="B535" s="249"/>
      <c r="C535" s="250"/>
      <c r="D535" s="251" t="s">
        <v>217</v>
      </c>
      <c r="E535" s="252" t="s">
        <v>21</v>
      </c>
      <c r="F535" s="253" t="s">
        <v>849</v>
      </c>
      <c r="G535" s="250"/>
      <c r="H535" s="254">
        <v>3.2109999999999999</v>
      </c>
      <c r="I535" s="255"/>
      <c r="J535" s="250"/>
      <c r="K535" s="250"/>
      <c r="L535" s="256"/>
      <c r="M535" s="257"/>
      <c r="N535" s="258"/>
      <c r="O535" s="258"/>
      <c r="P535" s="258"/>
      <c r="Q535" s="258"/>
      <c r="R535" s="258"/>
      <c r="S535" s="258"/>
      <c r="T535" s="259"/>
      <c r="AT535" s="260" t="s">
        <v>217</v>
      </c>
      <c r="AU535" s="260" t="s">
        <v>81</v>
      </c>
      <c r="AV535" s="12" t="s">
        <v>81</v>
      </c>
      <c r="AW535" s="12" t="s">
        <v>35</v>
      </c>
      <c r="AX535" s="12" t="s">
        <v>72</v>
      </c>
      <c r="AY535" s="260" t="s">
        <v>209</v>
      </c>
    </row>
    <row r="536" s="13" customFormat="1">
      <c r="B536" s="261"/>
      <c r="C536" s="262"/>
      <c r="D536" s="251" t="s">
        <v>217</v>
      </c>
      <c r="E536" s="263" t="s">
        <v>21</v>
      </c>
      <c r="F536" s="264" t="s">
        <v>850</v>
      </c>
      <c r="G536" s="262"/>
      <c r="H536" s="263" t="s">
        <v>21</v>
      </c>
      <c r="I536" s="265"/>
      <c r="J536" s="262"/>
      <c r="K536" s="262"/>
      <c r="L536" s="266"/>
      <c r="M536" s="267"/>
      <c r="N536" s="268"/>
      <c r="O536" s="268"/>
      <c r="P536" s="268"/>
      <c r="Q536" s="268"/>
      <c r="R536" s="268"/>
      <c r="S536" s="268"/>
      <c r="T536" s="269"/>
      <c r="AT536" s="270" t="s">
        <v>217</v>
      </c>
      <c r="AU536" s="270" t="s">
        <v>81</v>
      </c>
      <c r="AV536" s="13" t="s">
        <v>79</v>
      </c>
      <c r="AW536" s="13" t="s">
        <v>35</v>
      </c>
      <c r="AX536" s="13" t="s">
        <v>72</v>
      </c>
      <c r="AY536" s="270" t="s">
        <v>209</v>
      </c>
    </row>
    <row r="537" s="14" customFormat="1">
      <c r="B537" s="271"/>
      <c r="C537" s="272"/>
      <c r="D537" s="251" t="s">
        <v>217</v>
      </c>
      <c r="E537" s="273" t="s">
        <v>21</v>
      </c>
      <c r="F537" s="274" t="s">
        <v>220</v>
      </c>
      <c r="G537" s="272"/>
      <c r="H537" s="275">
        <v>3.2109999999999999</v>
      </c>
      <c r="I537" s="276"/>
      <c r="J537" s="272"/>
      <c r="K537" s="272"/>
      <c r="L537" s="277"/>
      <c r="M537" s="278"/>
      <c r="N537" s="279"/>
      <c r="O537" s="279"/>
      <c r="P537" s="279"/>
      <c r="Q537" s="279"/>
      <c r="R537" s="279"/>
      <c r="S537" s="279"/>
      <c r="T537" s="280"/>
      <c r="AT537" s="281" t="s">
        <v>217</v>
      </c>
      <c r="AU537" s="281" t="s">
        <v>81</v>
      </c>
      <c r="AV537" s="14" t="s">
        <v>216</v>
      </c>
      <c r="AW537" s="14" t="s">
        <v>35</v>
      </c>
      <c r="AX537" s="14" t="s">
        <v>79</v>
      </c>
      <c r="AY537" s="281" t="s">
        <v>209</v>
      </c>
    </row>
    <row r="538" s="1" customFormat="1" ht="16.5" customHeight="1">
      <c r="B538" s="47"/>
      <c r="C538" s="237" t="s">
        <v>851</v>
      </c>
      <c r="D538" s="237" t="s">
        <v>211</v>
      </c>
      <c r="E538" s="238" t="s">
        <v>852</v>
      </c>
      <c r="F538" s="239" t="s">
        <v>853</v>
      </c>
      <c r="G538" s="240" t="s">
        <v>390</v>
      </c>
      <c r="H538" s="241">
        <v>8.4700000000000006</v>
      </c>
      <c r="I538" s="242"/>
      <c r="J538" s="243">
        <f>ROUND(I538*H538,2)</f>
        <v>0</v>
      </c>
      <c r="K538" s="239" t="s">
        <v>215</v>
      </c>
      <c r="L538" s="73"/>
      <c r="M538" s="244" t="s">
        <v>21</v>
      </c>
      <c r="N538" s="245" t="s">
        <v>43</v>
      </c>
      <c r="O538" s="48"/>
      <c r="P538" s="246">
        <f>O538*H538</f>
        <v>0</v>
      </c>
      <c r="Q538" s="246">
        <v>0</v>
      </c>
      <c r="R538" s="246">
        <f>Q538*H538</f>
        <v>0</v>
      </c>
      <c r="S538" s="246">
        <v>0.070000000000000007</v>
      </c>
      <c r="T538" s="247">
        <f>S538*H538</f>
        <v>0.59290000000000009</v>
      </c>
      <c r="AR538" s="25" t="s">
        <v>216</v>
      </c>
      <c r="AT538" s="25" t="s">
        <v>211</v>
      </c>
      <c r="AU538" s="25" t="s">
        <v>81</v>
      </c>
      <c r="AY538" s="25" t="s">
        <v>209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25" t="s">
        <v>79</v>
      </c>
      <c r="BK538" s="248">
        <f>ROUND(I538*H538,2)</f>
        <v>0</v>
      </c>
      <c r="BL538" s="25" t="s">
        <v>216</v>
      </c>
      <c r="BM538" s="25" t="s">
        <v>854</v>
      </c>
    </row>
    <row r="539" s="12" customFormat="1">
      <c r="B539" s="249"/>
      <c r="C539" s="250"/>
      <c r="D539" s="251" t="s">
        <v>217</v>
      </c>
      <c r="E539" s="252" t="s">
        <v>21</v>
      </c>
      <c r="F539" s="253" t="s">
        <v>855</v>
      </c>
      <c r="G539" s="250"/>
      <c r="H539" s="254">
        <v>8.4700000000000006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AT539" s="260" t="s">
        <v>217</v>
      </c>
      <c r="AU539" s="260" t="s">
        <v>81</v>
      </c>
      <c r="AV539" s="12" t="s">
        <v>81</v>
      </c>
      <c r="AW539" s="12" t="s">
        <v>35</v>
      </c>
      <c r="AX539" s="12" t="s">
        <v>72</v>
      </c>
      <c r="AY539" s="260" t="s">
        <v>209</v>
      </c>
    </row>
    <row r="540" s="13" customFormat="1">
      <c r="B540" s="261"/>
      <c r="C540" s="262"/>
      <c r="D540" s="251" t="s">
        <v>217</v>
      </c>
      <c r="E540" s="263" t="s">
        <v>21</v>
      </c>
      <c r="F540" s="264" t="s">
        <v>850</v>
      </c>
      <c r="G540" s="262"/>
      <c r="H540" s="263" t="s">
        <v>21</v>
      </c>
      <c r="I540" s="265"/>
      <c r="J540" s="262"/>
      <c r="K540" s="262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217</v>
      </c>
      <c r="AU540" s="270" t="s">
        <v>81</v>
      </c>
      <c r="AV540" s="13" t="s">
        <v>79</v>
      </c>
      <c r="AW540" s="13" t="s">
        <v>35</v>
      </c>
      <c r="AX540" s="13" t="s">
        <v>72</v>
      </c>
      <c r="AY540" s="270" t="s">
        <v>209</v>
      </c>
    </row>
    <row r="541" s="14" customFormat="1">
      <c r="B541" s="271"/>
      <c r="C541" s="272"/>
      <c r="D541" s="251" t="s">
        <v>217</v>
      </c>
      <c r="E541" s="273" t="s">
        <v>21</v>
      </c>
      <c r="F541" s="274" t="s">
        <v>220</v>
      </c>
      <c r="G541" s="272"/>
      <c r="H541" s="275">
        <v>8.4700000000000006</v>
      </c>
      <c r="I541" s="276"/>
      <c r="J541" s="272"/>
      <c r="K541" s="272"/>
      <c r="L541" s="277"/>
      <c r="M541" s="278"/>
      <c r="N541" s="279"/>
      <c r="O541" s="279"/>
      <c r="P541" s="279"/>
      <c r="Q541" s="279"/>
      <c r="R541" s="279"/>
      <c r="S541" s="279"/>
      <c r="T541" s="280"/>
      <c r="AT541" s="281" t="s">
        <v>217</v>
      </c>
      <c r="AU541" s="281" t="s">
        <v>81</v>
      </c>
      <c r="AV541" s="14" t="s">
        <v>216</v>
      </c>
      <c r="AW541" s="14" t="s">
        <v>35</v>
      </c>
      <c r="AX541" s="14" t="s">
        <v>79</v>
      </c>
      <c r="AY541" s="281" t="s">
        <v>209</v>
      </c>
    </row>
    <row r="542" s="1" customFormat="1" ht="16.5" customHeight="1">
      <c r="B542" s="47"/>
      <c r="C542" s="237" t="s">
        <v>542</v>
      </c>
      <c r="D542" s="237" t="s">
        <v>211</v>
      </c>
      <c r="E542" s="238" t="s">
        <v>856</v>
      </c>
      <c r="F542" s="239" t="s">
        <v>857</v>
      </c>
      <c r="G542" s="240" t="s">
        <v>268</v>
      </c>
      <c r="H542" s="241">
        <v>28.943999999999999</v>
      </c>
      <c r="I542" s="242"/>
      <c r="J542" s="243">
        <f>ROUND(I542*H542,2)</f>
        <v>0</v>
      </c>
      <c r="K542" s="239" t="s">
        <v>215</v>
      </c>
      <c r="L542" s="73"/>
      <c r="M542" s="244" t="s">
        <v>21</v>
      </c>
      <c r="N542" s="245" t="s">
        <v>43</v>
      </c>
      <c r="O542" s="48"/>
      <c r="P542" s="246">
        <f>O542*H542</f>
        <v>0</v>
      </c>
      <c r="Q542" s="246">
        <v>0</v>
      </c>
      <c r="R542" s="246">
        <f>Q542*H542</f>
        <v>0</v>
      </c>
      <c r="S542" s="246">
        <v>0.13100000000000001</v>
      </c>
      <c r="T542" s="247">
        <f>S542*H542</f>
        <v>3.7916639999999999</v>
      </c>
      <c r="AR542" s="25" t="s">
        <v>216</v>
      </c>
      <c r="AT542" s="25" t="s">
        <v>211</v>
      </c>
      <c r="AU542" s="25" t="s">
        <v>81</v>
      </c>
      <c r="AY542" s="25" t="s">
        <v>209</v>
      </c>
      <c r="BE542" s="248">
        <f>IF(N542="základní",J542,0)</f>
        <v>0</v>
      </c>
      <c r="BF542" s="248">
        <f>IF(N542="snížená",J542,0)</f>
        <v>0</v>
      </c>
      <c r="BG542" s="248">
        <f>IF(N542="zákl. přenesená",J542,0)</f>
        <v>0</v>
      </c>
      <c r="BH542" s="248">
        <f>IF(N542="sníž. přenesená",J542,0)</f>
        <v>0</v>
      </c>
      <c r="BI542" s="248">
        <f>IF(N542="nulová",J542,0)</f>
        <v>0</v>
      </c>
      <c r="BJ542" s="25" t="s">
        <v>79</v>
      </c>
      <c r="BK542" s="248">
        <f>ROUND(I542*H542,2)</f>
        <v>0</v>
      </c>
      <c r="BL542" s="25" t="s">
        <v>216</v>
      </c>
      <c r="BM542" s="25" t="s">
        <v>858</v>
      </c>
    </row>
    <row r="543" s="12" customFormat="1">
      <c r="B543" s="249"/>
      <c r="C543" s="250"/>
      <c r="D543" s="251" t="s">
        <v>217</v>
      </c>
      <c r="E543" s="252" t="s">
        <v>21</v>
      </c>
      <c r="F543" s="253" t="s">
        <v>859</v>
      </c>
      <c r="G543" s="250"/>
      <c r="H543" s="254">
        <v>28.943999999999999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AT543" s="260" t="s">
        <v>217</v>
      </c>
      <c r="AU543" s="260" t="s">
        <v>81</v>
      </c>
      <c r="AV543" s="12" t="s">
        <v>81</v>
      </c>
      <c r="AW543" s="12" t="s">
        <v>35</v>
      </c>
      <c r="AX543" s="12" t="s">
        <v>72</v>
      </c>
      <c r="AY543" s="260" t="s">
        <v>209</v>
      </c>
    </row>
    <row r="544" s="13" customFormat="1">
      <c r="B544" s="261"/>
      <c r="C544" s="262"/>
      <c r="D544" s="251" t="s">
        <v>217</v>
      </c>
      <c r="E544" s="263" t="s">
        <v>21</v>
      </c>
      <c r="F544" s="264" t="s">
        <v>838</v>
      </c>
      <c r="G544" s="262"/>
      <c r="H544" s="263" t="s">
        <v>21</v>
      </c>
      <c r="I544" s="265"/>
      <c r="J544" s="262"/>
      <c r="K544" s="262"/>
      <c r="L544" s="266"/>
      <c r="M544" s="267"/>
      <c r="N544" s="268"/>
      <c r="O544" s="268"/>
      <c r="P544" s="268"/>
      <c r="Q544" s="268"/>
      <c r="R544" s="268"/>
      <c r="S544" s="268"/>
      <c r="T544" s="269"/>
      <c r="AT544" s="270" t="s">
        <v>217</v>
      </c>
      <c r="AU544" s="270" t="s">
        <v>81</v>
      </c>
      <c r="AV544" s="13" t="s">
        <v>79</v>
      </c>
      <c r="AW544" s="13" t="s">
        <v>35</v>
      </c>
      <c r="AX544" s="13" t="s">
        <v>72</v>
      </c>
      <c r="AY544" s="270" t="s">
        <v>209</v>
      </c>
    </row>
    <row r="545" s="14" customFormat="1">
      <c r="B545" s="271"/>
      <c r="C545" s="272"/>
      <c r="D545" s="251" t="s">
        <v>217</v>
      </c>
      <c r="E545" s="273" t="s">
        <v>21</v>
      </c>
      <c r="F545" s="274" t="s">
        <v>220</v>
      </c>
      <c r="G545" s="272"/>
      <c r="H545" s="275">
        <v>28.943999999999999</v>
      </c>
      <c r="I545" s="276"/>
      <c r="J545" s="272"/>
      <c r="K545" s="272"/>
      <c r="L545" s="277"/>
      <c r="M545" s="278"/>
      <c r="N545" s="279"/>
      <c r="O545" s="279"/>
      <c r="P545" s="279"/>
      <c r="Q545" s="279"/>
      <c r="R545" s="279"/>
      <c r="S545" s="279"/>
      <c r="T545" s="280"/>
      <c r="AT545" s="281" t="s">
        <v>217</v>
      </c>
      <c r="AU545" s="281" t="s">
        <v>81</v>
      </c>
      <c r="AV545" s="14" t="s">
        <v>216</v>
      </c>
      <c r="AW545" s="14" t="s">
        <v>35</v>
      </c>
      <c r="AX545" s="14" t="s">
        <v>79</v>
      </c>
      <c r="AY545" s="281" t="s">
        <v>209</v>
      </c>
    </row>
    <row r="546" s="1" customFormat="1" ht="16.5" customHeight="1">
      <c r="B546" s="47"/>
      <c r="C546" s="237" t="s">
        <v>860</v>
      </c>
      <c r="D546" s="237" t="s">
        <v>211</v>
      </c>
      <c r="E546" s="238" t="s">
        <v>861</v>
      </c>
      <c r="F546" s="239" t="s">
        <v>862</v>
      </c>
      <c r="G546" s="240" t="s">
        <v>268</v>
      </c>
      <c r="H546" s="241">
        <v>10.27</v>
      </c>
      <c r="I546" s="242"/>
      <c r="J546" s="243">
        <f>ROUND(I546*H546,2)</f>
        <v>0</v>
      </c>
      <c r="K546" s="239" t="s">
        <v>215</v>
      </c>
      <c r="L546" s="73"/>
      <c r="M546" s="244" t="s">
        <v>21</v>
      </c>
      <c r="N546" s="245" t="s">
        <v>43</v>
      </c>
      <c r="O546" s="48"/>
      <c r="P546" s="246">
        <f>O546*H546</f>
        <v>0</v>
      </c>
      <c r="Q546" s="246">
        <v>0</v>
      </c>
      <c r="R546" s="246">
        <f>Q546*H546</f>
        <v>0</v>
      </c>
      <c r="S546" s="246">
        <v>0.26100000000000001</v>
      </c>
      <c r="T546" s="247">
        <f>S546*H546</f>
        <v>2.6804700000000001</v>
      </c>
      <c r="AR546" s="25" t="s">
        <v>216</v>
      </c>
      <c r="AT546" s="25" t="s">
        <v>211</v>
      </c>
      <c r="AU546" s="25" t="s">
        <v>81</v>
      </c>
      <c r="AY546" s="25" t="s">
        <v>209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25" t="s">
        <v>79</v>
      </c>
      <c r="BK546" s="248">
        <f>ROUND(I546*H546,2)</f>
        <v>0</v>
      </c>
      <c r="BL546" s="25" t="s">
        <v>216</v>
      </c>
      <c r="BM546" s="25" t="s">
        <v>863</v>
      </c>
    </row>
    <row r="547" s="12" customFormat="1">
      <c r="B547" s="249"/>
      <c r="C547" s="250"/>
      <c r="D547" s="251" t="s">
        <v>217</v>
      </c>
      <c r="E547" s="252" t="s">
        <v>21</v>
      </c>
      <c r="F547" s="253" t="s">
        <v>864</v>
      </c>
      <c r="G547" s="250"/>
      <c r="H547" s="254">
        <v>10.27</v>
      </c>
      <c r="I547" s="255"/>
      <c r="J547" s="250"/>
      <c r="K547" s="250"/>
      <c r="L547" s="256"/>
      <c r="M547" s="257"/>
      <c r="N547" s="258"/>
      <c r="O547" s="258"/>
      <c r="P547" s="258"/>
      <c r="Q547" s="258"/>
      <c r="R547" s="258"/>
      <c r="S547" s="258"/>
      <c r="T547" s="259"/>
      <c r="AT547" s="260" t="s">
        <v>217</v>
      </c>
      <c r="AU547" s="260" t="s">
        <v>81</v>
      </c>
      <c r="AV547" s="12" t="s">
        <v>81</v>
      </c>
      <c r="AW547" s="12" t="s">
        <v>35</v>
      </c>
      <c r="AX547" s="12" t="s">
        <v>72</v>
      </c>
      <c r="AY547" s="260" t="s">
        <v>209</v>
      </c>
    </row>
    <row r="548" s="13" customFormat="1">
      <c r="B548" s="261"/>
      <c r="C548" s="262"/>
      <c r="D548" s="251" t="s">
        <v>217</v>
      </c>
      <c r="E548" s="263" t="s">
        <v>21</v>
      </c>
      <c r="F548" s="264" t="s">
        <v>838</v>
      </c>
      <c r="G548" s="262"/>
      <c r="H548" s="263" t="s">
        <v>21</v>
      </c>
      <c r="I548" s="265"/>
      <c r="J548" s="262"/>
      <c r="K548" s="262"/>
      <c r="L548" s="266"/>
      <c r="M548" s="267"/>
      <c r="N548" s="268"/>
      <c r="O548" s="268"/>
      <c r="P548" s="268"/>
      <c r="Q548" s="268"/>
      <c r="R548" s="268"/>
      <c r="S548" s="268"/>
      <c r="T548" s="269"/>
      <c r="AT548" s="270" t="s">
        <v>217</v>
      </c>
      <c r="AU548" s="270" t="s">
        <v>81</v>
      </c>
      <c r="AV548" s="13" t="s">
        <v>79</v>
      </c>
      <c r="AW548" s="13" t="s">
        <v>35</v>
      </c>
      <c r="AX548" s="13" t="s">
        <v>72</v>
      </c>
      <c r="AY548" s="270" t="s">
        <v>209</v>
      </c>
    </row>
    <row r="549" s="14" customFormat="1">
      <c r="B549" s="271"/>
      <c r="C549" s="272"/>
      <c r="D549" s="251" t="s">
        <v>217</v>
      </c>
      <c r="E549" s="273" t="s">
        <v>21</v>
      </c>
      <c r="F549" s="274" t="s">
        <v>220</v>
      </c>
      <c r="G549" s="272"/>
      <c r="H549" s="275">
        <v>10.27</v>
      </c>
      <c r="I549" s="276"/>
      <c r="J549" s="272"/>
      <c r="K549" s="272"/>
      <c r="L549" s="277"/>
      <c r="M549" s="278"/>
      <c r="N549" s="279"/>
      <c r="O549" s="279"/>
      <c r="P549" s="279"/>
      <c r="Q549" s="279"/>
      <c r="R549" s="279"/>
      <c r="S549" s="279"/>
      <c r="T549" s="280"/>
      <c r="AT549" s="281" t="s">
        <v>217</v>
      </c>
      <c r="AU549" s="281" t="s">
        <v>81</v>
      </c>
      <c r="AV549" s="14" t="s">
        <v>216</v>
      </c>
      <c r="AW549" s="14" t="s">
        <v>35</v>
      </c>
      <c r="AX549" s="14" t="s">
        <v>79</v>
      </c>
      <c r="AY549" s="281" t="s">
        <v>209</v>
      </c>
    </row>
    <row r="550" s="1" customFormat="1" ht="25.5" customHeight="1">
      <c r="B550" s="47"/>
      <c r="C550" s="237" t="s">
        <v>546</v>
      </c>
      <c r="D550" s="237" t="s">
        <v>211</v>
      </c>
      <c r="E550" s="238" t="s">
        <v>839</v>
      </c>
      <c r="F550" s="239" t="s">
        <v>840</v>
      </c>
      <c r="G550" s="240" t="s">
        <v>227</v>
      </c>
      <c r="H550" s="241">
        <v>4.5060000000000002</v>
      </c>
      <c r="I550" s="242"/>
      <c r="J550" s="243">
        <f>ROUND(I550*H550,2)</f>
        <v>0</v>
      </c>
      <c r="K550" s="239" t="s">
        <v>215</v>
      </c>
      <c r="L550" s="73"/>
      <c r="M550" s="244" t="s">
        <v>21</v>
      </c>
      <c r="N550" s="245" t="s">
        <v>43</v>
      </c>
      <c r="O550" s="48"/>
      <c r="P550" s="246">
        <f>O550*H550</f>
        <v>0</v>
      </c>
      <c r="Q550" s="246">
        <v>0</v>
      </c>
      <c r="R550" s="246">
        <f>Q550*H550</f>
        <v>0</v>
      </c>
      <c r="S550" s="246">
        <v>1.8</v>
      </c>
      <c r="T550" s="247">
        <f>S550*H550</f>
        <v>8.1108000000000011</v>
      </c>
      <c r="AR550" s="25" t="s">
        <v>216</v>
      </c>
      <c r="AT550" s="25" t="s">
        <v>211</v>
      </c>
      <c r="AU550" s="25" t="s">
        <v>81</v>
      </c>
      <c r="AY550" s="25" t="s">
        <v>209</v>
      </c>
      <c r="BE550" s="248">
        <f>IF(N550="základní",J550,0)</f>
        <v>0</v>
      </c>
      <c r="BF550" s="248">
        <f>IF(N550="snížená",J550,0)</f>
        <v>0</v>
      </c>
      <c r="BG550" s="248">
        <f>IF(N550="zákl. přenesená",J550,0)</f>
        <v>0</v>
      </c>
      <c r="BH550" s="248">
        <f>IF(N550="sníž. přenesená",J550,0)</f>
        <v>0</v>
      </c>
      <c r="BI550" s="248">
        <f>IF(N550="nulová",J550,0)</f>
        <v>0</v>
      </c>
      <c r="BJ550" s="25" t="s">
        <v>79</v>
      </c>
      <c r="BK550" s="248">
        <f>ROUND(I550*H550,2)</f>
        <v>0</v>
      </c>
      <c r="BL550" s="25" t="s">
        <v>216</v>
      </c>
      <c r="BM550" s="25" t="s">
        <v>865</v>
      </c>
    </row>
    <row r="551" s="12" customFormat="1">
      <c r="B551" s="249"/>
      <c r="C551" s="250"/>
      <c r="D551" s="251" t="s">
        <v>217</v>
      </c>
      <c r="E551" s="252" t="s">
        <v>21</v>
      </c>
      <c r="F551" s="253" t="s">
        <v>866</v>
      </c>
      <c r="G551" s="250"/>
      <c r="H551" s="254">
        <v>4.5060000000000002</v>
      </c>
      <c r="I551" s="255"/>
      <c r="J551" s="250"/>
      <c r="K551" s="250"/>
      <c r="L551" s="256"/>
      <c r="M551" s="257"/>
      <c r="N551" s="258"/>
      <c r="O551" s="258"/>
      <c r="P551" s="258"/>
      <c r="Q551" s="258"/>
      <c r="R551" s="258"/>
      <c r="S551" s="258"/>
      <c r="T551" s="259"/>
      <c r="AT551" s="260" t="s">
        <v>217</v>
      </c>
      <c r="AU551" s="260" t="s">
        <v>81</v>
      </c>
      <c r="AV551" s="12" t="s">
        <v>81</v>
      </c>
      <c r="AW551" s="12" t="s">
        <v>35</v>
      </c>
      <c r="AX551" s="12" t="s">
        <v>72</v>
      </c>
      <c r="AY551" s="260" t="s">
        <v>209</v>
      </c>
    </row>
    <row r="552" s="13" customFormat="1">
      <c r="B552" s="261"/>
      <c r="C552" s="262"/>
      <c r="D552" s="251" t="s">
        <v>217</v>
      </c>
      <c r="E552" s="263" t="s">
        <v>21</v>
      </c>
      <c r="F552" s="264" t="s">
        <v>838</v>
      </c>
      <c r="G552" s="262"/>
      <c r="H552" s="263" t="s">
        <v>21</v>
      </c>
      <c r="I552" s="265"/>
      <c r="J552" s="262"/>
      <c r="K552" s="262"/>
      <c r="L552" s="266"/>
      <c r="M552" s="267"/>
      <c r="N552" s="268"/>
      <c r="O552" s="268"/>
      <c r="P552" s="268"/>
      <c r="Q552" s="268"/>
      <c r="R552" s="268"/>
      <c r="S552" s="268"/>
      <c r="T552" s="269"/>
      <c r="AT552" s="270" t="s">
        <v>217</v>
      </c>
      <c r="AU552" s="270" t="s">
        <v>81</v>
      </c>
      <c r="AV552" s="13" t="s">
        <v>79</v>
      </c>
      <c r="AW552" s="13" t="s">
        <v>35</v>
      </c>
      <c r="AX552" s="13" t="s">
        <v>72</v>
      </c>
      <c r="AY552" s="270" t="s">
        <v>209</v>
      </c>
    </row>
    <row r="553" s="14" customFormat="1">
      <c r="B553" s="271"/>
      <c r="C553" s="272"/>
      <c r="D553" s="251" t="s">
        <v>217</v>
      </c>
      <c r="E553" s="273" t="s">
        <v>21</v>
      </c>
      <c r="F553" s="274" t="s">
        <v>220</v>
      </c>
      <c r="G553" s="272"/>
      <c r="H553" s="275">
        <v>4.5060000000000002</v>
      </c>
      <c r="I553" s="276"/>
      <c r="J553" s="272"/>
      <c r="K553" s="272"/>
      <c r="L553" s="277"/>
      <c r="M553" s="278"/>
      <c r="N553" s="279"/>
      <c r="O553" s="279"/>
      <c r="P553" s="279"/>
      <c r="Q553" s="279"/>
      <c r="R553" s="279"/>
      <c r="S553" s="279"/>
      <c r="T553" s="280"/>
      <c r="AT553" s="281" t="s">
        <v>217</v>
      </c>
      <c r="AU553" s="281" t="s">
        <v>81</v>
      </c>
      <c r="AV553" s="14" t="s">
        <v>216</v>
      </c>
      <c r="AW553" s="14" t="s">
        <v>35</v>
      </c>
      <c r="AX553" s="14" t="s">
        <v>79</v>
      </c>
      <c r="AY553" s="281" t="s">
        <v>209</v>
      </c>
    </row>
    <row r="554" s="1" customFormat="1" ht="16.5" customHeight="1">
      <c r="B554" s="47"/>
      <c r="C554" s="237" t="s">
        <v>867</v>
      </c>
      <c r="D554" s="237" t="s">
        <v>211</v>
      </c>
      <c r="E554" s="238" t="s">
        <v>868</v>
      </c>
      <c r="F554" s="239" t="s">
        <v>869</v>
      </c>
      <c r="G554" s="240" t="s">
        <v>268</v>
      </c>
      <c r="H554" s="241">
        <v>3.0009999999999999</v>
      </c>
      <c r="I554" s="242"/>
      <c r="J554" s="243">
        <f>ROUND(I554*H554,2)</f>
        <v>0</v>
      </c>
      <c r="K554" s="239" t="s">
        <v>215</v>
      </c>
      <c r="L554" s="73"/>
      <c r="M554" s="244" t="s">
        <v>21</v>
      </c>
      <c r="N554" s="245" t="s">
        <v>43</v>
      </c>
      <c r="O554" s="48"/>
      <c r="P554" s="246">
        <f>O554*H554</f>
        <v>0</v>
      </c>
      <c r="Q554" s="246">
        <v>0</v>
      </c>
      <c r="R554" s="246">
        <f>Q554*H554</f>
        <v>0</v>
      </c>
      <c r="S554" s="246">
        <v>0.082000000000000003</v>
      </c>
      <c r="T554" s="247">
        <f>S554*H554</f>
        <v>0.246082</v>
      </c>
      <c r="AR554" s="25" t="s">
        <v>216</v>
      </c>
      <c r="AT554" s="25" t="s">
        <v>211</v>
      </c>
      <c r="AU554" s="25" t="s">
        <v>81</v>
      </c>
      <c r="AY554" s="25" t="s">
        <v>209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25" t="s">
        <v>79</v>
      </c>
      <c r="BK554" s="248">
        <f>ROUND(I554*H554,2)</f>
        <v>0</v>
      </c>
      <c r="BL554" s="25" t="s">
        <v>216</v>
      </c>
      <c r="BM554" s="25" t="s">
        <v>870</v>
      </c>
    </row>
    <row r="555" s="12" customFormat="1">
      <c r="B555" s="249"/>
      <c r="C555" s="250"/>
      <c r="D555" s="251" t="s">
        <v>217</v>
      </c>
      <c r="E555" s="252" t="s">
        <v>21</v>
      </c>
      <c r="F555" s="253" t="s">
        <v>871</v>
      </c>
      <c r="G555" s="250"/>
      <c r="H555" s="254">
        <v>3.0009999999999999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AT555" s="260" t="s">
        <v>217</v>
      </c>
      <c r="AU555" s="260" t="s">
        <v>81</v>
      </c>
      <c r="AV555" s="12" t="s">
        <v>81</v>
      </c>
      <c r="AW555" s="12" t="s">
        <v>35</v>
      </c>
      <c r="AX555" s="12" t="s">
        <v>72</v>
      </c>
      <c r="AY555" s="260" t="s">
        <v>209</v>
      </c>
    </row>
    <row r="556" s="13" customFormat="1">
      <c r="B556" s="261"/>
      <c r="C556" s="262"/>
      <c r="D556" s="251" t="s">
        <v>217</v>
      </c>
      <c r="E556" s="263" t="s">
        <v>21</v>
      </c>
      <c r="F556" s="264" t="s">
        <v>872</v>
      </c>
      <c r="G556" s="262"/>
      <c r="H556" s="263" t="s">
        <v>21</v>
      </c>
      <c r="I556" s="265"/>
      <c r="J556" s="262"/>
      <c r="K556" s="262"/>
      <c r="L556" s="266"/>
      <c r="M556" s="267"/>
      <c r="N556" s="268"/>
      <c r="O556" s="268"/>
      <c r="P556" s="268"/>
      <c r="Q556" s="268"/>
      <c r="R556" s="268"/>
      <c r="S556" s="268"/>
      <c r="T556" s="269"/>
      <c r="AT556" s="270" t="s">
        <v>217</v>
      </c>
      <c r="AU556" s="270" t="s">
        <v>81</v>
      </c>
      <c r="AV556" s="13" t="s">
        <v>79</v>
      </c>
      <c r="AW556" s="13" t="s">
        <v>35</v>
      </c>
      <c r="AX556" s="13" t="s">
        <v>72</v>
      </c>
      <c r="AY556" s="270" t="s">
        <v>209</v>
      </c>
    </row>
    <row r="557" s="14" customFormat="1">
      <c r="B557" s="271"/>
      <c r="C557" s="272"/>
      <c r="D557" s="251" t="s">
        <v>217</v>
      </c>
      <c r="E557" s="273" t="s">
        <v>21</v>
      </c>
      <c r="F557" s="274" t="s">
        <v>220</v>
      </c>
      <c r="G557" s="272"/>
      <c r="H557" s="275">
        <v>3.0009999999999999</v>
      </c>
      <c r="I557" s="276"/>
      <c r="J557" s="272"/>
      <c r="K557" s="272"/>
      <c r="L557" s="277"/>
      <c r="M557" s="278"/>
      <c r="N557" s="279"/>
      <c r="O557" s="279"/>
      <c r="P557" s="279"/>
      <c r="Q557" s="279"/>
      <c r="R557" s="279"/>
      <c r="S557" s="279"/>
      <c r="T557" s="280"/>
      <c r="AT557" s="281" t="s">
        <v>217</v>
      </c>
      <c r="AU557" s="281" t="s">
        <v>81</v>
      </c>
      <c r="AV557" s="14" t="s">
        <v>216</v>
      </c>
      <c r="AW557" s="14" t="s">
        <v>35</v>
      </c>
      <c r="AX557" s="14" t="s">
        <v>79</v>
      </c>
      <c r="AY557" s="281" t="s">
        <v>209</v>
      </c>
    </row>
    <row r="558" s="1" customFormat="1" ht="25.5" customHeight="1">
      <c r="B558" s="47"/>
      <c r="C558" s="237" t="s">
        <v>553</v>
      </c>
      <c r="D558" s="237" t="s">
        <v>211</v>
      </c>
      <c r="E558" s="238" t="s">
        <v>873</v>
      </c>
      <c r="F558" s="239" t="s">
        <v>874</v>
      </c>
      <c r="G558" s="240" t="s">
        <v>299</v>
      </c>
      <c r="H558" s="241">
        <v>0.81299999999999994</v>
      </c>
      <c r="I558" s="242"/>
      <c r="J558" s="243">
        <f>ROUND(I558*H558,2)</f>
        <v>0</v>
      </c>
      <c r="K558" s="239" t="s">
        <v>215</v>
      </c>
      <c r="L558" s="73"/>
      <c r="M558" s="244" t="s">
        <v>21</v>
      </c>
      <c r="N558" s="245" t="s">
        <v>43</v>
      </c>
      <c r="O558" s="48"/>
      <c r="P558" s="246">
        <f>O558*H558</f>
        <v>0</v>
      </c>
      <c r="Q558" s="246">
        <v>0</v>
      </c>
      <c r="R558" s="246">
        <f>Q558*H558</f>
        <v>0</v>
      </c>
      <c r="S558" s="246">
        <v>1.244</v>
      </c>
      <c r="T558" s="247">
        <f>S558*H558</f>
        <v>1.0113719999999999</v>
      </c>
      <c r="AR558" s="25" t="s">
        <v>216</v>
      </c>
      <c r="AT558" s="25" t="s">
        <v>211</v>
      </c>
      <c r="AU558" s="25" t="s">
        <v>81</v>
      </c>
      <c r="AY558" s="25" t="s">
        <v>209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25" t="s">
        <v>79</v>
      </c>
      <c r="BK558" s="248">
        <f>ROUND(I558*H558,2)</f>
        <v>0</v>
      </c>
      <c r="BL558" s="25" t="s">
        <v>216</v>
      </c>
      <c r="BM558" s="25" t="s">
        <v>875</v>
      </c>
    </row>
    <row r="559" s="12" customFormat="1">
      <c r="B559" s="249"/>
      <c r="C559" s="250"/>
      <c r="D559" s="251" t="s">
        <v>217</v>
      </c>
      <c r="E559" s="252" t="s">
        <v>21</v>
      </c>
      <c r="F559" s="253" t="s">
        <v>876</v>
      </c>
      <c r="G559" s="250"/>
      <c r="H559" s="254">
        <v>0.81299999999999994</v>
      </c>
      <c r="I559" s="255"/>
      <c r="J559" s="250"/>
      <c r="K559" s="250"/>
      <c r="L559" s="256"/>
      <c r="M559" s="257"/>
      <c r="N559" s="258"/>
      <c r="O559" s="258"/>
      <c r="P559" s="258"/>
      <c r="Q559" s="258"/>
      <c r="R559" s="258"/>
      <c r="S559" s="258"/>
      <c r="T559" s="259"/>
      <c r="AT559" s="260" t="s">
        <v>217</v>
      </c>
      <c r="AU559" s="260" t="s">
        <v>81</v>
      </c>
      <c r="AV559" s="12" t="s">
        <v>81</v>
      </c>
      <c r="AW559" s="12" t="s">
        <v>35</v>
      </c>
      <c r="AX559" s="12" t="s">
        <v>72</v>
      </c>
      <c r="AY559" s="260" t="s">
        <v>209</v>
      </c>
    </row>
    <row r="560" s="13" customFormat="1">
      <c r="B560" s="261"/>
      <c r="C560" s="262"/>
      <c r="D560" s="251" t="s">
        <v>217</v>
      </c>
      <c r="E560" s="263" t="s">
        <v>21</v>
      </c>
      <c r="F560" s="264" t="s">
        <v>838</v>
      </c>
      <c r="G560" s="262"/>
      <c r="H560" s="263" t="s">
        <v>21</v>
      </c>
      <c r="I560" s="265"/>
      <c r="J560" s="262"/>
      <c r="K560" s="262"/>
      <c r="L560" s="266"/>
      <c r="M560" s="267"/>
      <c r="N560" s="268"/>
      <c r="O560" s="268"/>
      <c r="P560" s="268"/>
      <c r="Q560" s="268"/>
      <c r="R560" s="268"/>
      <c r="S560" s="268"/>
      <c r="T560" s="269"/>
      <c r="AT560" s="270" t="s">
        <v>217</v>
      </c>
      <c r="AU560" s="270" t="s">
        <v>81</v>
      </c>
      <c r="AV560" s="13" t="s">
        <v>79</v>
      </c>
      <c r="AW560" s="13" t="s">
        <v>35</v>
      </c>
      <c r="AX560" s="13" t="s">
        <v>72</v>
      </c>
      <c r="AY560" s="270" t="s">
        <v>209</v>
      </c>
    </row>
    <row r="561" s="14" customFormat="1">
      <c r="B561" s="271"/>
      <c r="C561" s="272"/>
      <c r="D561" s="251" t="s">
        <v>217</v>
      </c>
      <c r="E561" s="273" t="s">
        <v>21</v>
      </c>
      <c r="F561" s="274" t="s">
        <v>220</v>
      </c>
      <c r="G561" s="272"/>
      <c r="H561" s="275">
        <v>0.81299999999999994</v>
      </c>
      <c r="I561" s="276"/>
      <c r="J561" s="272"/>
      <c r="K561" s="272"/>
      <c r="L561" s="277"/>
      <c r="M561" s="278"/>
      <c r="N561" s="279"/>
      <c r="O561" s="279"/>
      <c r="P561" s="279"/>
      <c r="Q561" s="279"/>
      <c r="R561" s="279"/>
      <c r="S561" s="279"/>
      <c r="T561" s="280"/>
      <c r="AT561" s="281" t="s">
        <v>217</v>
      </c>
      <c r="AU561" s="281" t="s">
        <v>81</v>
      </c>
      <c r="AV561" s="14" t="s">
        <v>216</v>
      </c>
      <c r="AW561" s="14" t="s">
        <v>35</v>
      </c>
      <c r="AX561" s="14" t="s">
        <v>79</v>
      </c>
      <c r="AY561" s="281" t="s">
        <v>209</v>
      </c>
    </row>
    <row r="562" s="1" customFormat="1" ht="25.5" customHeight="1">
      <c r="B562" s="47"/>
      <c r="C562" s="237" t="s">
        <v>877</v>
      </c>
      <c r="D562" s="237" t="s">
        <v>211</v>
      </c>
      <c r="E562" s="238" t="s">
        <v>878</v>
      </c>
      <c r="F562" s="239" t="s">
        <v>879</v>
      </c>
      <c r="G562" s="240" t="s">
        <v>227</v>
      </c>
      <c r="H562" s="241">
        <v>13.076000000000001</v>
      </c>
      <c r="I562" s="242"/>
      <c r="J562" s="243">
        <f>ROUND(I562*H562,2)</f>
        <v>0</v>
      </c>
      <c r="K562" s="239" t="s">
        <v>215</v>
      </c>
      <c r="L562" s="73"/>
      <c r="M562" s="244" t="s">
        <v>21</v>
      </c>
      <c r="N562" s="245" t="s">
        <v>43</v>
      </c>
      <c r="O562" s="48"/>
      <c r="P562" s="246">
        <f>O562*H562</f>
        <v>0</v>
      </c>
      <c r="Q562" s="246">
        <v>0</v>
      </c>
      <c r="R562" s="246">
        <f>Q562*H562</f>
        <v>0</v>
      </c>
      <c r="S562" s="246">
        <v>2.2000000000000002</v>
      </c>
      <c r="T562" s="247">
        <f>S562*H562</f>
        <v>28.767200000000003</v>
      </c>
      <c r="AR562" s="25" t="s">
        <v>216</v>
      </c>
      <c r="AT562" s="25" t="s">
        <v>211</v>
      </c>
      <c r="AU562" s="25" t="s">
        <v>81</v>
      </c>
      <c r="AY562" s="25" t="s">
        <v>209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25" t="s">
        <v>79</v>
      </c>
      <c r="BK562" s="248">
        <f>ROUND(I562*H562,2)</f>
        <v>0</v>
      </c>
      <c r="BL562" s="25" t="s">
        <v>216</v>
      </c>
      <c r="BM562" s="25" t="s">
        <v>880</v>
      </c>
    </row>
    <row r="563" s="12" customFormat="1">
      <c r="B563" s="249"/>
      <c r="C563" s="250"/>
      <c r="D563" s="251" t="s">
        <v>217</v>
      </c>
      <c r="E563" s="252" t="s">
        <v>21</v>
      </c>
      <c r="F563" s="253" t="s">
        <v>881</v>
      </c>
      <c r="G563" s="250"/>
      <c r="H563" s="254">
        <v>13.076000000000001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AT563" s="260" t="s">
        <v>217</v>
      </c>
      <c r="AU563" s="260" t="s">
        <v>81</v>
      </c>
      <c r="AV563" s="12" t="s">
        <v>81</v>
      </c>
      <c r="AW563" s="12" t="s">
        <v>35</v>
      </c>
      <c r="AX563" s="12" t="s">
        <v>72</v>
      </c>
      <c r="AY563" s="260" t="s">
        <v>209</v>
      </c>
    </row>
    <row r="564" s="13" customFormat="1">
      <c r="B564" s="261"/>
      <c r="C564" s="262"/>
      <c r="D564" s="251" t="s">
        <v>217</v>
      </c>
      <c r="E564" s="263" t="s">
        <v>21</v>
      </c>
      <c r="F564" s="264" t="s">
        <v>838</v>
      </c>
      <c r="G564" s="262"/>
      <c r="H564" s="263" t="s">
        <v>21</v>
      </c>
      <c r="I564" s="265"/>
      <c r="J564" s="262"/>
      <c r="K564" s="262"/>
      <c r="L564" s="266"/>
      <c r="M564" s="267"/>
      <c r="N564" s="268"/>
      <c r="O564" s="268"/>
      <c r="P564" s="268"/>
      <c r="Q564" s="268"/>
      <c r="R564" s="268"/>
      <c r="S564" s="268"/>
      <c r="T564" s="269"/>
      <c r="AT564" s="270" t="s">
        <v>217</v>
      </c>
      <c r="AU564" s="270" t="s">
        <v>81</v>
      </c>
      <c r="AV564" s="13" t="s">
        <v>79</v>
      </c>
      <c r="AW564" s="13" t="s">
        <v>35</v>
      </c>
      <c r="AX564" s="13" t="s">
        <v>72</v>
      </c>
      <c r="AY564" s="270" t="s">
        <v>209</v>
      </c>
    </row>
    <row r="565" s="14" customFormat="1">
      <c r="B565" s="271"/>
      <c r="C565" s="272"/>
      <c r="D565" s="251" t="s">
        <v>217</v>
      </c>
      <c r="E565" s="273" t="s">
        <v>21</v>
      </c>
      <c r="F565" s="274" t="s">
        <v>220</v>
      </c>
      <c r="G565" s="272"/>
      <c r="H565" s="275">
        <v>13.076000000000001</v>
      </c>
      <c r="I565" s="276"/>
      <c r="J565" s="272"/>
      <c r="K565" s="272"/>
      <c r="L565" s="277"/>
      <c r="M565" s="278"/>
      <c r="N565" s="279"/>
      <c r="O565" s="279"/>
      <c r="P565" s="279"/>
      <c r="Q565" s="279"/>
      <c r="R565" s="279"/>
      <c r="S565" s="279"/>
      <c r="T565" s="280"/>
      <c r="AT565" s="281" t="s">
        <v>217</v>
      </c>
      <c r="AU565" s="281" t="s">
        <v>81</v>
      </c>
      <c r="AV565" s="14" t="s">
        <v>216</v>
      </c>
      <c r="AW565" s="14" t="s">
        <v>35</v>
      </c>
      <c r="AX565" s="14" t="s">
        <v>79</v>
      </c>
      <c r="AY565" s="281" t="s">
        <v>209</v>
      </c>
    </row>
    <row r="566" s="1" customFormat="1" ht="16.5" customHeight="1">
      <c r="B566" s="47"/>
      <c r="C566" s="237" t="s">
        <v>558</v>
      </c>
      <c r="D566" s="237" t="s">
        <v>211</v>
      </c>
      <c r="E566" s="238" t="s">
        <v>882</v>
      </c>
      <c r="F566" s="239" t="s">
        <v>883</v>
      </c>
      <c r="G566" s="240" t="s">
        <v>227</v>
      </c>
      <c r="H566" s="241">
        <v>15.970000000000001</v>
      </c>
      <c r="I566" s="242"/>
      <c r="J566" s="243">
        <f>ROUND(I566*H566,2)</f>
        <v>0</v>
      </c>
      <c r="K566" s="239" t="s">
        <v>215</v>
      </c>
      <c r="L566" s="73"/>
      <c r="M566" s="244" t="s">
        <v>21</v>
      </c>
      <c r="N566" s="245" t="s">
        <v>43</v>
      </c>
      <c r="O566" s="48"/>
      <c r="P566" s="246">
        <f>O566*H566</f>
        <v>0</v>
      </c>
      <c r="Q566" s="246">
        <v>0</v>
      </c>
      <c r="R566" s="246">
        <f>Q566*H566</f>
        <v>0</v>
      </c>
      <c r="S566" s="246">
        <v>1.3999999999999999</v>
      </c>
      <c r="T566" s="247">
        <f>S566*H566</f>
        <v>22.358000000000001</v>
      </c>
      <c r="AR566" s="25" t="s">
        <v>216</v>
      </c>
      <c r="AT566" s="25" t="s">
        <v>211</v>
      </c>
      <c r="AU566" s="25" t="s">
        <v>81</v>
      </c>
      <c r="AY566" s="25" t="s">
        <v>209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25" t="s">
        <v>79</v>
      </c>
      <c r="BK566" s="248">
        <f>ROUND(I566*H566,2)</f>
        <v>0</v>
      </c>
      <c r="BL566" s="25" t="s">
        <v>216</v>
      </c>
      <c r="BM566" s="25" t="s">
        <v>884</v>
      </c>
    </row>
    <row r="567" s="12" customFormat="1">
      <c r="B567" s="249"/>
      <c r="C567" s="250"/>
      <c r="D567" s="251" t="s">
        <v>217</v>
      </c>
      <c r="E567" s="252" t="s">
        <v>21</v>
      </c>
      <c r="F567" s="253" t="s">
        <v>885</v>
      </c>
      <c r="G567" s="250"/>
      <c r="H567" s="254">
        <v>15.970000000000001</v>
      </c>
      <c r="I567" s="255"/>
      <c r="J567" s="250"/>
      <c r="K567" s="250"/>
      <c r="L567" s="256"/>
      <c r="M567" s="257"/>
      <c r="N567" s="258"/>
      <c r="O567" s="258"/>
      <c r="P567" s="258"/>
      <c r="Q567" s="258"/>
      <c r="R567" s="258"/>
      <c r="S567" s="258"/>
      <c r="T567" s="259"/>
      <c r="AT567" s="260" t="s">
        <v>217</v>
      </c>
      <c r="AU567" s="260" t="s">
        <v>81</v>
      </c>
      <c r="AV567" s="12" t="s">
        <v>81</v>
      </c>
      <c r="AW567" s="12" t="s">
        <v>35</v>
      </c>
      <c r="AX567" s="12" t="s">
        <v>72</v>
      </c>
      <c r="AY567" s="260" t="s">
        <v>209</v>
      </c>
    </row>
    <row r="568" s="13" customFormat="1">
      <c r="B568" s="261"/>
      <c r="C568" s="262"/>
      <c r="D568" s="251" t="s">
        <v>217</v>
      </c>
      <c r="E568" s="263" t="s">
        <v>21</v>
      </c>
      <c r="F568" s="264" t="s">
        <v>838</v>
      </c>
      <c r="G568" s="262"/>
      <c r="H568" s="263" t="s">
        <v>21</v>
      </c>
      <c r="I568" s="265"/>
      <c r="J568" s="262"/>
      <c r="K568" s="262"/>
      <c r="L568" s="266"/>
      <c r="M568" s="267"/>
      <c r="N568" s="268"/>
      <c r="O568" s="268"/>
      <c r="P568" s="268"/>
      <c r="Q568" s="268"/>
      <c r="R568" s="268"/>
      <c r="S568" s="268"/>
      <c r="T568" s="269"/>
      <c r="AT568" s="270" t="s">
        <v>217</v>
      </c>
      <c r="AU568" s="270" t="s">
        <v>81</v>
      </c>
      <c r="AV568" s="13" t="s">
        <v>79</v>
      </c>
      <c r="AW568" s="13" t="s">
        <v>35</v>
      </c>
      <c r="AX568" s="13" t="s">
        <v>72</v>
      </c>
      <c r="AY568" s="270" t="s">
        <v>209</v>
      </c>
    </row>
    <row r="569" s="14" customFormat="1">
      <c r="B569" s="271"/>
      <c r="C569" s="272"/>
      <c r="D569" s="251" t="s">
        <v>217</v>
      </c>
      <c r="E569" s="273" t="s">
        <v>21</v>
      </c>
      <c r="F569" s="274" t="s">
        <v>220</v>
      </c>
      <c r="G569" s="272"/>
      <c r="H569" s="275">
        <v>15.970000000000001</v>
      </c>
      <c r="I569" s="276"/>
      <c r="J569" s="272"/>
      <c r="K569" s="272"/>
      <c r="L569" s="277"/>
      <c r="M569" s="278"/>
      <c r="N569" s="279"/>
      <c r="O569" s="279"/>
      <c r="P569" s="279"/>
      <c r="Q569" s="279"/>
      <c r="R569" s="279"/>
      <c r="S569" s="279"/>
      <c r="T569" s="280"/>
      <c r="AT569" s="281" t="s">
        <v>217</v>
      </c>
      <c r="AU569" s="281" t="s">
        <v>81</v>
      </c>
      <c r="AV569" s="14" t="s">
        <v>216</v>
      </c>
      <c r="AW569" s="14" t="s">
        <v>35</v>
      </c>
      <c r="AX569" s="14" t="s">
        <v>79</v>
      </c>
      <c r="AY569" s="281" t="s">
        <v>209</v>
      </c>
    </row>
    <row r="570" s="1" customFormat="1" ht="16.5" customHeight="1">
      <c r="B570" s="47"/>
      <c r="C570" s="237" t="s">
        <v>886</v>
      </c>
      <c r="D570" s="237" t="s">
        <v>211</v>
      </c>
      <c r="E570" s="238" t="s">
        <v>887</v>
      </c>
      <c r="F570" s="239" t="s">
        <v>888</v>
      </c>
      <c r="G570" s="240" t="s">
        <v>268</v>
      </c>
      <c r="H570" s="241">
        <v>15</v>
      </c>
      <c r="I570" s="242"/>
      <c r="J570" s="243">
        <f>ROUND(I570*H570,2)</f>
        <v>0</v>
      </c>
      <c r="K570" s="239" t="s">
        <v>215</v>
      </c>
      <c r="L570" s="73"/>
      <c r="M570" s="244" t="s">
        <v>21</v>
      </c>
      <c r="N570" s="245" t="s">
        <v>43</v>
      </c>
      <c r="O570" s="48"/>
      <c r="P570" s="246">
        <f>O570*H570</f>
        <v>0</v>
      </c>
      <c r="Q570" s="246">
        <v>0</v>
      </c>
      <c r="R570" s="246">
        <f>Q570*H570</f>
        <v>0</v>
      </c>
      <c r="S570" s="246">
        <v>0.055</v>
      </c>
      <c r="T570" s="247">
        <f>S570*H570</f>
        <v>0.82499999999999996</v>
      </c>
      <c r="AR570" s="25" t="s">
        <v>216</v>
      </c>
      <c r="AT570" s="25" t="s">
        <v>211</v>
      </c>
      <c r="AU570" s="25" t="s">
        <v>81</v>
      </c>
      <c r="AY570" s="25" t="s">
        <v>209</v>
      </c>
      <c r="BE570" s="248">
        <f>IF(N570="základní",J570,0)</f>
        <v>0</v>
      </c>
      <c r="BF570" s="248">
        <f>IF(N570="snížená",J570,0)</f>
        <v>0</v>
      </c>
      <c r="BG570" s="248">
        <f>IF(N570="zákl. přenesená",J570,0)</f>
        <v>0</v>
      </c>
      <c r="BH570" s="248">
        <f>IF(N570="sníž. přenesená",J570,0)</f>
        <v>0</v>
      </c>
      <c r="BI570" s="248">
        <f>IF(N570="nulová",J570,0)</f>
        <v>0</v>
      </c>
      <c r="BJ570" s="25" t="s">
        <v>79</v>
      </c>
      <c r="BK570" s="248">
        <f>ROUND(I570*H570,2)</f>
        <v>0</v>
      </c>
      <c r="BL570" s="25" t="s">
        <v>216</v>
      </c>
      <c r="BM570" s="25" t="s">
        <v>889</v>
      </c>
    </row>
    <row r="571" s="12" customFormat="1">
      <c r="B571" s="249"/>
      <c r="C571" s="250"/>
      <c r="D571" s="251" t="s">
        <v>217</v>
      </c>
      <c r="E571" s="252" t="s">
        <v>21</v>
      </c>
      <c r="F571" s="253" t="s">
        <v>890</v>
      </c>
      <c r="G571" s="250"/>
      <c r="H571" s="254">
        <v>15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AT571" s="260" t="s">
        <v>217</v>
      </c>
      <c r="AU571" s="260" t="s">
        <v>81</v>
      </c>
      <c r="AV571" s="12" t="s">
        <v>81</v>
      </c>
      <c r="AW571" s="12" t="s">
        <v>35</v>
      </c>
      <c r="AX571" s="12" t="s">
        <v>72</v>
      </c>
      <c r="AY571" s="260" t="s">
        <v>209</v>
      </c>
    </row>
    <row r="572" s="14" customFormat="1">
      <c r="B572" s="271"/>
      <c r="C572" s="272"/>
      <c r="D572" s="251" t="s">
        <v>217</v>
      </c>
      <c r="E572" s="273" t="s">
        <v>21</v>
      </c>
      <c r="F572" s="274" t="s">
        <v>220</v>
      </c>
      <c r="G572" s="272"/>
      <c r="H572" s="275">
        <v>15</v>
      </c>
      <c r="I572" s="276"/>
      <c r="J572" s="272"/>
      <c r="K572" s="272"/>
      <c r="L572" s="277"/>
      <c r="M572" s="278"/>
      <c r="N572" s="279"/>
      <c r="O572" s="279"/>
      <c r="P572" s="279"/>
      <c r="Q572" s="279"/>
      <c r="R572" s="279"/>
      <c r="S572" s="279"/>
      <c r="T572" s="280"/>
      <c r="AT572" s="281" t="s">
        <v>217</v>
      </c>
      <c r="AU572" s="281" t="s">
        <v>81</v>
      </c>
      <c r="AV572" s="14" t="s">
        <v>216</v>
      </c>
      <c r="AW572" s="14" t="s">
        <v>35</v>
      </c>
      <c r="AX572" s="14" t="s">
        <v>79</v>
      </c>
      <c r="AY572" s="281" t="s">
        <v>209</v>
      </c>
    </row>
    <row r="573" s="1" customFormat="1" ht="16.5" customHeight="1">
      <c r="B573" s="47"/>
      <c r="C573" s="237" t="s">
        <v>563</v>
      </c>
      <c r="D573" s="237" t="s">
        <v>211</v>
      </c>
      <c r="E573" s="238" t="s">
        <v>891</v>
      </c>
      <c r="F573" s="239" t="s">
        <v>892</v>
      </c>
      <c r="G573" s="240" t="s">
        <v>268</v>
      </c>
      <c r="H573" s="241">
        <v>4</v>
      </c>
      <c r="I573" s="242"/>
      <c r="J573" s="243">
        <f>ROUND(I573*H573,2)</f>
        <v>0</v>
      </c>
      <c r="K573" s="239" t="s">
        <v>215</v>
      </c>
      <c r="L573" s="73"/>
      <c r="M573" s="244" t="s">
        <v>21</v>
      </c>
      <c r="N573" s="245" t="s">
        <v>43</v>
      </c>
      <c r="O573" s="48"/>
      <c r="P573" s="246">
        <f>O573*H573</f>
        <v>0</v>
      </c>
      <c r="Q573" s="246">
        <v>0</v>
      </c>
      <c r="R573" s="246">
        <f>Q573*H573</f>
        <v>0</v>
      </c>
      <c r="S573" s="246">
        <v>0.041000000000000002</v>
      </c>
      <c r="T573" s="247">
        <f>S573*H573</f>
        <v>0.16400000000000001</v>
      </c>
      <c r="AR573" s="25" t="s">
        <v>216</v>
      </c>
      <c r="AT573" s="25" t="s">
        <v>211</v>
      </c>
      <c r="AU573" s="25" t="s">
        <v>81</v>
      </c>
      <c r="AY573" s="25" t="s">
        <v>209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25" t="s">
        <v>79</v>
      </c>
      <c r="BK573" s="248">
        <f>ROUND(I573*H573,2)</f>
        <v>0</v>
      </c>
      <c r="BL573" s="25" t="s">
        <v>216</v>
      </c>
      <c r="BM573" s="25" t="s">
        <v>893</v>
      </c>
    </row>
    <row r="574" s="12" customFormat="1">
      <c r="B574" s="249"/>
      <c r="C574" s="250"/>
      <c r="D574" s="251" t="s">
        <v>217</v>
      </c>
      <c r="E574" s="252" t="s">
        <v>21</v>
      </c>
      <c r="F574" s="253" t="s">
        <v>894</v>
      </c>
      <c r="G574" s="250"/>
      <c r="H574" s="254">
        <v>4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AT574" s="260" t="s">
        <v>217</v>
      </c>
      <c r="AU574" s="260" t="s">
        <v>81</v>
      </c>
      <c r="AV574" s="12" t="s">
        <v>81</v>
      </c>
      <c r="AW574" s="12" t="s">
        <v>35</v>
      </c>
      <c r="AX574" s="12" t="s">
        <v>72</v>
      </c>
      <c r="AY574" s="260" t="s">
        <v>209</v>
      </c>
    </row>
    <row r="575" s="14" customFormat="1">
      <c r="B575" s="271"/>
      <c r="C575" s="272"/>
      <c r="D575" s="251" t="s">
        <v>217</v>
      </c>
      <c r="E575" s="273" t="s">
        <v>21</v>
      </c>
      <c r="F575" s="274" t="s">
        <v>220</v>
      </c>
      <c r="G575" s="272"/>
      <c r="H575" s="275">
        <v>4</v>
      </c>
      <c r="I575" s="276"/>
      <c r="J575" s="272"/>
      <c r="K575" s="272"/>
      <c r="L575" s="277"/>
      <c r="M575" s="278"/>
      <c r="N575" s="279"/>
      <c r="O575" s="279"/>
      <c r="P575" s="279"/>
      <c r="Q575" s="279"/>
      <c r="R575" s="279"/>
      <c r="S575" s="279"/>
      <c r="T575" s="280"/>
      <c r="AT575" s="281" t="s">
        <v>217</v>
      </c>
      <c r="AU575" s="281" t="s">
        <v>81</v>
      </c>
      <c r="AV575" s="14" t="s">
        <v>216</v>
      </c>
      <c r="AW575" s="14" t="s">
        <v>35</v>
      </c>
      <c r="AX575" s="14" t="s">
        <v>79</v>
      </c>
      <c r="AY575" s="281" t="s">
        <v>209</v>
      </c>
    </row>
    <row r="576" s="1" customFormat="1" ht="16.5" customHeight="1">
      <c r="B576" s="47"/>
      <c r="C576" s="237" t="s">
        <v>895</v>
      </c>
      <c r="D576" s="237" t="s">
        <v>211</v>
      </c>
      <c r="E576" s="238" t="s">
        <v>896</v>
      </c>
      <c r="F576" s="239" t="s">
        <v>897</v>
      </c>
      <c r="G576" s="240" t="s">
        <v>268</v>
      </c>
      <c r="H576" s="241">
        <v>1</v>
      </c>
      <c r="I576" s="242"/>
      <c r="J576" s="243">
        <f>ROUND(I576*H576,2)</f>
        <v>0</v>
      </c>
      <c r="K576" s="239" t="s">
        <v>215</v>
      </c>
      <c r="L576" s="73"/>
      <c r="M576" s="244" t="s">
        <v>21</v>
      </c>
      <c r="N576" s="245" t="s">
        <v>43</v>
      </c>
      <c r="O576" s="48"/>
      <c r="P576" s="246">
        <f>O576*H576</f>
        <v>0</v>
      </c>
      <c r="Q576" s="246">
        <v>0</v>
      </c>
      <c r="R576" s="246">
        <f>Q576*H576</f>
        <v>0</v>
      </c>
      <c r="S576" s="246">
        <v>0.031</v>
      </c>
      <c r="T576" s="247">
        <f>S576*H576</f>
        <v>0.031</v>
      </c>
      <c r="AR576" s="25" t="s">
        <v>216</v>
      </c>
      <c r="AT576" s="25" t="s">
        <v>211</v>
      </c>
      <c r="AU576" s="25" t="s">
        <v>81</v>
      </c>
      <c r="AY576" s="25" t="s">
        <v>209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25" t="s">
        <v>79</v>
      </c>
      <c r="BK576" s="248">
        <f>ROUND(I576*H576,2)</f>
        <v>0</v>
      </c>
      <c r="BL576" s="25" t="s">
        <v>216</v>
      </c>
      <c r="BM576" s="25" t="s">
        <v>898</v>
      </c>
    </row>
    <row r="577" s="12" customFormat="1">
      <c r="B577" s="249"/>
      <c r="C577" s="250"/>
      <c r="D577" s="251" t="s">
        <v>217</v>
      </c>
      <c r="E577" s="252" t="s">
        <v>21</v>
      </c>
      <c r="F577" s="253" t="s">
        <v>899</v>
      </c>
      <c r="G577" s="250"/>
      <c r="H577" s="254">
        <v>1</v>
      </c>
      <c r="I577" s="255"/>
      <c r="J577" s="250"/>
      <c r="K577" s="250"/>
      <c r="L577" s="256"/>
      <c r="M577" s="257"/>
      <c r="N577" s="258"/>
      <c r="O577" s="258"/>
      <c r="P577" s="258"/>
      <c r="Q577" s="258"/>
      <c r="R577" s="258"/>
      <c r="S577" s="258"/>
      <c r="T577" s="259"/>
      <c r="AT577" s="260" t="s">
        <v>217</v>
      </c>
      <c r="AU577" s="260" t="s">
        <v>81</v>
      </c>
      <c r="AV577" s="12" t="s">
        <v>81</v>
      </c>
      <c r="AW577" s="12" t="s">
        <v>35</v>
      </c>
      <c r="AX577" s="12" t="s">
        <v>72</v>
      </c>
      <c r="AY577" s="260" t="s">
        <v>209</v>
      </c>
    </row>
    <row r="578" s="14" customFormat="1">
      <c r="B578" s="271"/>
      <c r="C578" s="272"/>
      <c r="D578" s="251" t="s">
        <v>217</v>
      </c>
      <c r="E578" s="273" t="s">
        <v>21</v>
      </c>
      <c r="F578" s="274" t="s">
        <v>220</v>
      </c>
      <c r="G578" s="272"/>
      <c r="H578" s="275">
        <v>1</v>
      </c>
      <c r="I578" s="276"/>
      <c r="J578" s="272"/>
      <c r="K578" s="272"/>
      <c r="L578" s="277"/>
      <c r="M578" s="278"/>
      <c r="N578" s="279"/>
      <c r="O578" s="279"/>
      <c r="P578" s="279"/>
      <c r="Q578" s="279"/>
      <c r="R578" s="279"/>
      <c r="S578" s="279"/>
      <c r="T578" s="280"/>
      <c r="AT578" s="281" t="s">
        <v>217</v>
      </c>
      <c r="AU578" s="281" t="s">
        <v>81</v>
      </c>
      <c r="AV578" s="14" t="s">
        <v>216</v>
      </c>
      <c r="AW578" s="14" t="s">
        <v>35</v>
      </c>
      <c r="AX578" s="14" t="s">
        <v>79</v>
      </c>
      <c r="AY578" s="281" t="s">
        <v>209</v>
      </c>
    </row>
    <row r="579" s="1" customFormat="1" ht="16.5" customHeight="1">
      <c r="B579" s="47"/>
      <c r="C579" s="237" t="s">
        <v>567</v>
      </c>
      <c r="D579" s="237" t="s">
        <v>211</v>
      </c>
      <c r="E579" s="238" t="s">
        <v>900</v>
      </c>
      <c r="F579" s="239" t="s">
        <v>901</v>
      </c>
      <c r="G579" s="240" t="s">
        <v>268</v>
      </c>
      <c r="H579" s="241">
        <v>1</v>
      </c>
      <c r="I579" s="242"/>
      <c r="J579" s="243">
        <f>ROUND(I579*H579,2)</f>
        <v>0</v>
      </c>
      <c r="K579" s="239" t="s">
        <v>215</v>
      </c>
      <c r="L579" s="73"/>
      <c r="M579" s="244" t="s">
        <v>21</v>
      </c>
      <c r="N579" s="245" t="s">
        <v>43</v>
      </c>
      <c r="O579" s="48"/>
      <c r="P579" s="246">
        <f>O579*H579</f>
        <v>0</v>
      </c>
      <c r="Q579" s="246">
        <v>0</v>
      </c>
      <c r="R579" s="246">
        <f>Q579*H579</f>
        <v>0</v>
      </c>
      <c r="S579" s="246">
        <v>0.027</v>
      </c>
      <c r="T579" s="247">
        <f>S579*H579</f>
        <v>0.027</v>
      </c>
      <c r="AR579" s="25" t="s">
        <v>216</v>
      </c>
      <c r="AT579" s="25" t="s">
        <v>211</v>
      </c>
      <c r="AU579" s="25" t="s">
        <v>81</v>
      </c>
      <c r="AY579" s="25" t="s">
        <v>209</v>
      </c>
      <c r="BE579" s="248">
        <f>IF(N579="základní",J579,0)</f>
        <v>0</v>
      </c>
      <c r="BF579" s="248">
        <f>IF(N579="snížená",J579,0)</f>
        <v>0</v>
      </c>
      <c r="BG579" s="248">
        <f>IF(N579="zákl. přenesená",J579,0)</f>
        <v>0</v>
      </c>
      <c r="BH579" s="248">
        <f>IF(N579="sníž. přenesená",J579,0)</f>
        <v>0</v>
      </c>
      <c r="BI579" s="248">
        <f>IF(N579="nulová",J579,0)</f>
        <v>0</v>
      </c>
      <c r="BJ579" s="25" t="s">
        <v>79</v>
      </c>
      <c r="BK579" s="248">
        <f>ROUND(I579*H579,2)</f>
        <v>0</v>
      </c>
      <c r="BL579" s="25" t="s">
        <v>216</v>
      </c>
      <c r="BM579" s="25" t="s">
        <v>902</v>
      </c>
    </row>
    <row r="580" s="12" customFormat="1">
      <c r="B580" s="249"/>
      <c r="C580" s="250"/>
      <c r="D580" s="251" t="s">
        <v>217</v>
      </c>
      <c r="E580" s="252" t="s">
        <v>21</v>
      </c>
      <c r="F580" s="253" t="s">
        <v>899</v>
      </c>
      <c r="G580" s="250"/>
      <c r="H580" s="254">
        <v>1</v>
      </c>
      <c r="I580" s="255"/>
      <c r="J580" s="250"/>
      <c r="K580" s="250"/>
      <c r="L580" s="256"/>
      <c r="M580" s="257"/>
      <c r="N580" s="258"/>
      <c r="O580" s="258"/>
      <c r="P580" s="258"/>
      <c r="Q580" s="258"/>
      <c r="R580" s="258"/>
      <c r="S580" s="258"/>
      <c r="T580" s="259"/>
      <c r="AT580" s="260" t="s">
        <v>217</v>
      </c>
      <c r="AU580" s="260" t="s">
        <v>81</v>
      </c>
      <c r="AV580" s="12" t="s">
        <v>81</v>
      </c>
      <c r="AW580" s="12" t="s">
        <v>35</v>
      </c>
      <c r="AX580" s="12" t="s">
        <v>72</v>
      </c>
      <c r="AY580" s="260" t="s">
        <v>209</v>
      </c>
    </row>
    <row r="581" s="14" customFormat="1">
      <c r="B581" s="271"/>
      <c r="C581" s="272"/>
      <c r="D581" s="251" t="s">
        <v>217</v>
      </c>
      <c r="E581" s="273" t="s">
        <v>21</v>
      </c>
      <c r="F581" s="274" t="s">
        <v>220</v>
      </c>
      <c r="G581" s="272"/>
      <c r="H581" s="275">
        <v>1</v>
      </c>
      <c r="I581" s="276"/>
      <c r="J581" s="272"/>
      <c r="K581" s="272"/>
      <c r="L581" s="277"/>
      <c r="M581" s="278"/>
      <c r="N581" s="279"/>
      <c r="O581" s="279"/>
      <c r="P581" s="279"/>
      <c r="Q581" s="279"/>
      <c r="R581" s="279"/>
      <c r="S581" s="279"/>
      <c r="T581" s="280"/>
      <c r="AT581" s="281" t="s">
        <v>217</v>
      </c>
      <c r="AU581" s="281" t="s">
        <v>81</v>
      </c>
      <c r="AV581" s="14" t="s">
        <v>216</v>
      </c>
      <c r="AW581" s="14" t="s">
        <v>35</v>
      </c>
      <c r="AX581" s="14" t="s">
        <v>79</v>
      </c>
      <c r="AY581" s="281" t="s">
        <v>209</v>
      </c>
    </row>
    <row r="582" s="1" customFormat="1" ht="16.5" customHeight="1">
      <c r="B582" s="47"/>
      <c r="C582" s="237" t="s">
        <v>903</v>
      </c>
      <c r="D582" s="237" t="s">
        <v>211</v>
      </c>
      <c r="E582" s="238" t="s">
        <v>904</v>
      </c>
      <c r="F582" s="239" t="s">
        <v>905</v>
      </c>
      <c r="G582" s="240" t="s">
        <v>268</v>
      </c>
      <c r="H582" s="241">
        <v>12</v>
      </c>
      <c r="I582" s="242"/>
      <c r="J582" s="243">
        <f>ROUND(I582*H582,2)</f>
        <v>0</v>
      </c>
      <c r="K582" s="239" t="s">
        <v>215</v>
      </c>
      <c r="L582" s="73"/>
      <c r="M582" s="244" t="s">
        <v>21</v>
      </c>
      <c r="N582" s="245" t="s">
        <v>43</v>
      </c>
      <c r="O582" s="48"/>
      <c r="P582" s="246">
        <f>O582*H582</f>
        <v>0</v>
      </c>
      <c r="Q582" s="246">
        <v>0</v>
      </c>
      <c r="R582" s="246">
        <f>Q582*H582</f>
        <v>0</v>
      </c>
      <c r="S582" s="246">
        <v>0.063</v>
      </c>
      <c r="T582" s="247">
        <f>S582*H582</f>
        <v>0.75600000000000001</v>
      </c>
      <c r="AR582" s="25" t="s">
        <v>216</v>
      </c>
      <c r="AT582" s="25" t="s">
        <v>211</v>
      </c>
      <c r="AU582" s="25" t="s">
        <v>81</v>
      </c>
      <c r="AY582" s="25" t="s">
        <v>209</v>
      </c>
      <c r="BE582" s="248">
        <f>IF(N582="základní",J582,0)</f>
        <v>0</v>
      </c>
      <c r="BF582" s="248">
        <f>IF(N582="snížená",J582,0)</f>
        <v>0</v>
      </c>
      <c r="BG582" s="248">
        <f>IF(N582="zákl. přenesená",J582,0)</f>
        <v>0</v>
      </c>
      <c r="BH582" s="248">
        <f>IF(N582="sníž. přenesená",J582,0)</f>
        <v>0</v>
      </c>
      <c r="BI582" s="248">
        <f>IF(N582="nulová",J582,0)</f>
        <v>0</v>
      </c>
      <c r="BJ582" s="25" t="s">
        <v>79</v>
      </c>
      <c r="BK582" s="248">
        <f>ROUND(I582*H582,2)</f>
        <v>0</v>
      </c>
      <c r="BL582" s="25" t="s">
        <v>216</v>
      </c>
      <c r="BM582" s="25" t="s">
        <v>906</v>
      </c>
    </row>
    <row r="583" s="12" customFormat="1">
      <c r="B583" s="249"/>
      <c r="C583" s="250"/>
      <c r="D583" s="251" t="s">
        <v>217</v>
      </c>
      <c r="E583" s="252" t="s">
        <v>21</v>
      </c>
      <c r="F583" s="253" t="s">
        <v>907</v>
      </c>
      <c r="G583" s="250"/>
      <c r="H583" s="254">
        <v>12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AT583" s="260" t="s">
        <v>217</v>
      </c>
      <c r="AU583" s="260" t="s">
        <v>81</v>
      </c>
      <c r="AV583" s="12" t="s">
        <v>81</v>
      </c>
      <c r="AW583" s="12" t="s">
        <v>35</v>
      </c>
      <c r="AX583" s="12" t="s">
        <v>72</v>
      </c>
      <c r="AY583" s="260" t="s">
        <v>209</v>
      </c>
    </row>
    <row r="584" s="14" customFormat="1">
      <c r="B584" s="271"/>
      <c r="C584" s="272"/>
      <c r="D584" s="251" t="s">
        <v>217</v>
      </c>
      <c r="E584" s="273" t="s">
        <v>21</v>
      </c>
      <c r="F584" s="274" t="s">
        <v>220</v>
      </c>
      <c r="G584" s="272"/>
      <c r="H584" s="275">
        <v>12</v>
      </c>
      <c r="I584" s="276"/>
      <c r="J584" s="272"/>
      <c r="K584" s="272"/>
      <c r="L584" s="277"/>
      <c r="M584" s="278"/>
      <c r="N584" s="279"/>
      <c r="O584" s="279"/>
      <c r="P584" s="279"/>
      <c r="Q584" s="279"/>
      <c r="R584" s="279"/>
      <c r="S584" s="279"/>
      <c r="T584" s="280"/>
      <c r="AT584" s="281" t="s">
        <v>217</v>
      </c>
      <c r="AU584" s="281" t="s">
        <v>81</v>
      </c>
      <c r="AV584" s="14" t="s">
        <v>216</v>
      </c>
      <c r="AW584" s="14" t="s">
        <v>35</v>
      </c>
      <c r="AX584" s="14" t="s">
        <v>79</v>
      </c>
      <c r="AY584" s="281" t="s">
        <v>209</v>
      </c>
    </row>
    <row r="585" s="1" customFormat="1" ht="16.5" customHeight="1">
      <c r="B585" s="47"/>
      <c r="C585" s="237" t="s">
        <v>572</v>
      </c>
      <c r="D585" s="237" t="s">
        <v>211</v>
      </c>
      <c r="E585" s="238" t="s">
        <v>908</v>
      </c>
      <c r="F585" s="239" t="s">
        <v>909</v>
      </c>
      <c r="G585" s="240" t="s">
        <v>390</v>
      </c>
      <c r="H585" s="241">
        <v>55</v>
      </c>
      <c r="I585" s="242"/>
      <c r="J585" s="243">
        <f>ROUND(I585*H585,2)</f>
        <v>0</v>
      </c>
      <c r="K585" s="239" t="s">
        <v>215</v>
      </c>
      <c r="L585" s="73"/>
      <c r="M585" s="244" t="s">
        <v>21</v>
      </c>
      <c r="N585" s="245" t="s">
        <v>43</v>
      </c>
      <c r="O585" s="48"/>
      <c r="P585" s="246">
        <f>O585*H585</f>
        <v>0</v>
      </c>
      <c r="Q585" s="246">
        <v>0</v>
      </c>
      <c r="R585" s="246">
        <f>Q585*H585</f>
        <v>0</v>
      </c>
      <c r="S585" s="246">
        <v>0.012999999999999999</v>
      </c>
      <c r="T585" s="247">
        <f>S585*H585</f>
        <v>0.71499999999999997</v>
      </c>
      <c r="AR585" s="25" t="s">
        <v>216</v>
      </c>
      <c r="AT585" s="25" t="s">
        <v>211</v>
      </c>
      <c r="AU585" s="25" t="s">
        <v>81</v>
      </c>
      <c r="AY585" s="25" t="s">
        <v>209</v>
      </c>
      <c r="BE585" s="248">
        <f>IF(N585="základní",J585,0)</f>
        <v>0</v>
      </c>
      <c r="BF585" s="248">
        <f>IF(N585="snížená",J585,0)</f>
        <v>0</v>
      </c>
      <c r="BG585" s="248">
        <f>IF(N585="zákl. přenesená",J585,0)</f>
        <v>0</v>
      </c>
      <c r="BH585" s="248">
        <f>IF(N585="sníž. přenesená",J585,0)</f>
        <v>0</v>
      </c>
      <c r="BI585" s="248">
        <f>IF(N585="nulová",J585,0)</f>
        <v>0</v>
      </c>
      <c r="BJ585" s="25" t="s">
        <v>79</v>
      </c>
      <c r="BK585" s="248">
        <f>ROUND(I585*H585,2)</f>
        <v>0</v>
      </c>
      <c r="BL585" s="25" t="s">
        <v>216</v>
      </c>
      <c r="BM585" s="25" t="s">
        <v>910</v>
      </c>
    </row>
    <row r="586" s="12" customFormat="1">
      <c r="B586" s="249"/>
      <c r="C586" s="250"/>
      <c r="D586" s="251" t="s">
        <v>217</v>
      </c>
      <c r="E586" s="252" t="s">
        <v>21</v>
      </c>
      <c r="F586" s="253" t="s">
        <v>911</v>
      </c>
      <c r="G586" s="250"/>
      <c r="H586" s="254">
        <v>55</v>
      </c>
      <c r="I586" s="255"/>
      <c r="J586" s="250"/>
      <c r="K586" s="250"/>
      <c r="L586" s="256"/>
      <c r="M586" s="257"/>
      <c r="N586" s="258"/>
      <c r="O586" s="258"/>
      <c r="P586" s="258"/>
      <c r="Q586" s="258"/>
      <c r="R586" s="258"/>
      <c r="S586" s="258"/>
      <c r="T586" s="259"/>
      <c r="AT586" s="260" t="s">
        <v>217</v>
      </c>
      <c r="AU586" s="260" t="s">
        <v>81</v>
      </c>
      <c r="AV586" s="12" t="s">
        <v>81</v>
      </c>
      <c r="AW586" s="12" t="s">
        <v>35</v>
      </c>
      <c r="AX586" s="12" t="s">
        <v>72</v>
      </c>
      <c r="AY586" s="260" t="s">
        <v>209</v>
      </c>
    </row>
    <row r="587" s="14" customFormat="1">
      <c r="B587" s="271"/>
      <c r="C587" s="272"/>
      <c r="D587" s="251" t="s">
        <v>217</v>
      </c>
      <c r="E587" s="273" t="s">
        <v>21</v>
      </c>
      <c r="F587" s="274" t="s">
        <v>220</v>
      </c>
      <c r="G587" s="272"/>
      <c r="H587" s="275">
        <v>55</v>
      </c>
      <c r="I587" s="276"/>
      <c r="J587" s="272"/>
      <c r="K587" s="272"/>
      <c r="L587" s="277"/>
      <c r="M587" s="278"/>
      <c r="N587" s="279"/>
      <c r="O587" s="279"/>
      <c r="P587" s="279"/>
      <c r="Q587" s="279"/>
      <c r="R587" s="279"/>
      <c r="S587" s="279"/>
      <c r="T587" s="280"/>
      <c r="AT587" s="281" t="s">
        <v>217</v>
      </c>
      <c r="AU587" s="281" t="s">
        <v>81</v>
      </c>
      <c r="AV587" s="14" t="s">
        <v>216</v>
      </c>
      <c r="AW587" s="14" t="s">
        <v>35</v>
      </c>
      <c r="AX587" s="14" t="s">
        <v>79</v>
      </c>
      <c r="AY587" s="281" t="s">
        <v>209</v>
      </c>
    </row>
    <row r="588" s="1" customFormat="1" ht="16.5" customHeight="1">
      <c r="B588" s="47"/>
      <c r="C588" s="237" t="s">
        <v>912</v>
      </c>
      <c r="D588" s="237" t="s">
        <v>211</v>
      </c>
      <c r="E588" s="238" t="s">
        <v>913</v>
      </c>
      <c r="F588" s="239" t="s">
        <v>914</v>
      </c>
      <c r="G588" s="240" t="s">
        <v>390</v>
      </c>
      <c r="H588" s="241">
        <v>25</v>
      </c>
      <c r="I588" s="242"/>
      <c r="J588" s="243">
        <f>ROUND(I588*H588,2)</f>
        <v>0</v>
      </c>
      <c r="K588" s="239" t="s">
        <v>215</v>
      </c>
      <c r="L588" s="73"/>
      <c r="M588" s="244" t="s">
        <v>21</v>
      </c>
      <c r="N588" s="245" t="s">
        <v>43</v>
      </c>
      <c r="O588" s="48"/>
      <c r="P588" s="246">
        <f>O588*H588</f>
        <v>0</v>
      </c>
      <c r="Q588" s="246">
        <v>0</v>
      </c>
      <c r="R588" s="246">
        <f>Q588*H588</f>
        <v>0</v>
      </c>
      <c r="S588" s="246">
        <v>0.036999999999999998</v>
      </c>
      <c r="T588" s="247">
        <f>S588*H588</f>
        <v>0.92499999999999993</v>
      </c>
      <c r="AR588" s="25" t="s">
        <v>216</v>
      </c>
      <c r="AT588" s="25" t="s">
        <v>211</v>
      </c>
      <c r="AU588" s="25" t="s">
        <v>81</v>
      </c>
      <c r="AY588" s="25" t="s">
        <v>209</v>
      </c>
      <c r="BE588" s="248">
        <f>IF(N588="základní",J588,0)</f>
        <v>0</v>
      </c>
      <c r="BF588" s="248">
        <f>IF(N588="snížená",J588,0)</f>
        <v>0</v>
      </c>
      <c r="BG588" s="248">
        <f>IF(N588="zákl. přenesená",J588,0)</f>
        <v>0</v>
      </c>
      <c r="BH588" s="248">
        <f>IF(N588="sníž. přenesená",J588,0)</f>
        <v>0</v>
      </c>
      <c r="BI588" s="248">
        <f>IF(N588="nulová",J588,0)</f>
        <v>0</v>
      </c>
      <c r="BJ588" s="25" t="s">
        <v>79</v>
      </c>
      <c r="BK588" s="248">
        <f>ROUND(I588*H588,2)</f>
        <v>0</v>
      </c>
      <c r="BL588" s="25" t="s">
        <v>216</v>
      </c>
      <c r="BM588" s="25" t="s">
        <v>915</v>
      </c>
    </row>
    <row r="589" s="12" customFormat="1">
      <c r="B589" s="249"/>
      <c r="C589" s="250"/>
      <c r="D589" s="251" t="s">
        <v>217</v>
      </c>
      <c r="E589" s="252" t="s">
        <v>21</v>
      </c>
      <c r="F589" s="253" t="s">
        <v>335</v>
      </c>
      <c r="G589" s="250"/>
      <c r="H589" s="254">
        <v>25</v>
      </c>
      <c r="I589" s="255"/>
      <c r="J589" s="250"/>
      <c r="K589" s="250"/>
      <c r="L589" s="256"/>
      <c r="M589" s="257"/>
      <c r="N589" s="258"/>
      <c r="O589" s="258"/>
      <c r="P589" s="258"/>
      <c r="Q589" s="258"/>
      <c r="R589" s="258"/>
      <c r="S589" s="258"/>
      <c r="T589" s="259"/>
      <c r="AT589" s="260" t="s">
        <v>217</v>
      </c>
      <c r="AU589" s="260" t="s">
        <v>81</v>
      </c>
      <c r="AV589" s="12" t="s">
        <v>81</v>
      </c>
      <c r="AW589" s="12" t="s">
        <v>35</v>
      </c>
      <c r="AX589" s="12" t="s">
        <v>79</v>
      </c>
      <c r="AY589" s="260" t="s">
        <v>209</v>
      </c>
    </row>
    <row r="590" s="1" customFormat="1" ht="25.5" customHeight="1">
      <c r="B590" s="47"/>
      <c r="C590" s="237" t="s">
        <v>576</v>
      </c>
      <c r="D590" s="237" t="s">
        <v>211</v>
      </c>
      <c r="E590" s="238" t="s">
        <v>916</v>
      </c>
      <c r="F590" s="239" t="s">
        <v>917</v>
      </c>
      <c r="G590" s="240" t="s">
        <v>227</v>
      </c>
      <c r="H590" s="241">
        <v>0.69299999999999995</v>
      </c>
      <c r="I590" s="242"/>
      <c r="J590" s="243">
        <f>ROUND(I590*H590,2)</f>
        <v>0</v>
      </c>
      <c r="K590" s="239" t="s">
        <v>215</v>
      </c>
      <c r="L590" s="73"/>
      <c r="M590" s="244" t="s">
        <v>21</v>
      </c>
      <c r="N590" s="245" t="s">
        <v>43</v>
      </c>
      <c r="O590" s="48"/>
      <c r="P590" s="246">
        <f>O590*H590</f>
        <v>0</v>
      </c>
      <c r="Q590" s="246">
        <v>0</v>
      </c>
      <c r="R590" s="246">
        <f>Q590*H590</f>
        <v>0</v>
      </c>
      <c r="S590" s="246">
        <v>1.8</v>
      </c>
      <c r="T590" s="247">
        <f>S590*H590</f>
        <v>1.2473999999999998</v>
      </c>
      <c r="AR590" s="25" t="s">
        <v>216</v>
      </c>
      <c r="AT590" s="25" t="s">
        <v>211</v>
      </c>
      <c r="AU590" s="25" t="s">
        <v>81</v>
      </c>
      <c r="AY590" s="25" t="s">
        <v>209</v>
      </c>
      <c r="BE590" s="248">
        <f>IF(N590="základní",J590,0)</f>
        <v>0</v>
      </c>
      <c r="BF590" s="248">
        <f>IF(N590="snížená",J590,0)</f>
        <v>0</v>
      </c>
      <c r="BG590" s="248">
        <f>IF(N590="zákl. přenesená",J590,0)</f>
        <v>0</v>
      </c>
      <c r="BH590" s="248">
        <f>IF(N590="sníž. přenesená",J590,0)</f>
        <v>0</v>
      </c>
      <c r="BI590" s="248">
        <f>IF(N590="nulová",J590,0)</f>
        <v>0</v>
      </c>
      <c r="BJ590" s="25" t="s">
        <v>79</v>
      </c>
      <c r="BK590" s="248">
        <f>ROUND(I590*H590,2)</f>
        <v>0</v>
      </c>
      <c r="BL590" s="25" t="s">
        <v>216</v>
      </c>
      <c r="BM590" s="25" t="s">
        <v>918</v>
      </c>
    </row>
    <row r="591" s="12" customFormat="1">
      <c r="B591" s="249"/>
      <c r="C591" s="250"/>
      <c r="D591" s="251" t="s">
        <v>217</v>
      </c>
      <c r="E591" s="252" t="s">
        <v>21</v>
      </c>
      <c r="F591" s="253" t="s">
        <v>919</v>
      </c>
      <c r="G591" s="250"/>
      <c r="H591" s="254">
        <v>0.69299999999999995</v>
      </c>
      <c r="I591" s="255"/>
      <c r="J591" s="250"/>
      <c r="K591" s="250"/>
      <c r="L591" s="256"/>
      <c r="M591" s="257"/>
      <c r="N591" s="258"/>
      <c r="O591" s="258"/>
      <c r="P591" s="258"/>
      <c r="Q591" s="258"/>
      <c r="R591" s="258"/>
      <c r="S591" s="258"/>
      <c r="T591" s="259"/>
      <c r="AT591" s="260" t="s">
        <v>217</v>
      </c>
      <c r="AU591" s="260" t="s">
        <v>81</v>
      </c>
      <c r="AV591" s="12" t="s">
        <v>81</v>
      </c>
      <c r="AW591" s="12" t="s">
        <v>35</v>
      </c>
      <c r="AX591" s="12" t="s">
        <v>72</v>
      </c>
      <c r="AY591" s="260" t="s">
        <v>209</v>
      </c>
    </row>
    <row r="592" s="13" customFormat="1">
      <c r="B592" s="261"/>
      <c r="C592" s="262"/>
      <c r="D592" s="251" t="s">
        <v>217</v>
      </c>
      <c r="E592" s="263" t="s">
        <v>21</v>
      </c>
      <c r="F592" s="264" t="s">
        <v>838</v>
      </c>
      <c r="G592" s="262"/>
      <c r="H592" s="263" t="s">
        <v>21</v>
      </c>
      <c r="I592" s="265"/>
      <c r="J592" s="262"/>
      <c r="K592" s="262"/>
      <c r="L592" s="266"/>
      <c r="M592" s="267"/>
      <c r="N592" s="268"/>
      <c r="O592" s="268"/>
      <c r="P592" s="268"/>
      <c r="Q592" s="268"/>
      <c r="R592" s="268"/>
      <c r="S592" s="268"/>
      <c r="T592" s="269"/>
      <c r="AT592" s="270" t="s">
        <v>217</v>
      </c>
      <c r="AU592" s="270" t="s">
        <v>81</v>
      </c>
      <c r="AV592" s="13" t="s">
        <v>79</v>
      </c>
      <c r="AW592" s="13" t="s">
        <v>35</v>
      </c>
      <c r="AX592" s="13" t="s">
        <v>72</v>
      </c>
      <c r="AY592" s="270" t="s">
        <v>209</v>
      </c>
    </row>
    <row r="593" s="14" customFormat="1">
      <c r="B593" s="271"/>
      <c r="C593" s="272"/>
      <c r="D593" s="251" t="s">
        <v>217</v>
      </c>
      <c r="E593" s="273" t="s">
        <v>21</v>
      </c>
      <c r="F593" s="274" t="s">
        <v>220</v>
      </c>
      <c r="G593" s="272"/>
      <c r="H593" s="275">
        <v>0.69299999999999995</v>
      </c>
      <c r="I593" s="276"/>
      <c r="J593" s="272"/>
      <c r="K593" s="272"/>
      <c r="L593" s="277"/>
      <c r="M593" s="278"/>
      <c r="N593" s="279"/>
      <c r="O593" s="279"/>
      <c r="P593" s="279"/>
      <c r="Q593" s="279"/>
      <c r="R593" s="279"/>
      <c r="S593" s="279"/>
      <c r="T593" s="280"/>
      <c r="AT593" s="281" t="s">
        <v>217</v>
      </c>
      <c r="AU593" s="281" t="s">
        <v>81</v>
      </c>
      <c r="AV593" s="14" t="s">
        <v>216</v>
      </c>
      <c r="AW593" s="14" t="s">
        <v>35</v>
      </c>
      <c r="AX593" s="14" t="s">
        <v>79</v>
      </c>
      <c r="AY593" s="281" t="s">
        <v>209</v>
      </c>
    </row>
    <row r="594" s="1" customFormat="1" ht="16.5" customHeight="1">
      <c r="B594" s="47"/>
      <c r="C594" s="237" t="s">
        <v>920</v>
      </c>
      <c r="D594" s="237" t="s">
        <v>211</v>
      </c>
      <c r="E594" s="238" t="s">
        <v>921</v>
      </c>
      <c r="F594" s="239" t="s">
        <v>922</v>
      </c>
      <c r="G594" s="240" t="s">
        <v>227</v>
      </c>
      <c r="H594" s="241">
        <v>24.689</v>
      </c>
      <c r="I594" s="242"/>
      <c r="J594" s="243">
        <f>ROUND(I594*H594,2)</f>
        <v>0</v>
      </c>
      <c r="K594" s="239" t="s">
        <v>215</v>
      </c>
      <c r="L594" s="73"/>
      <c r="M594" s="244" t="s">
        <v>21</v>
      </c>
      <c r="N594" s="245" t="s">
        <v>43</v>
      </c>
      <c r="O594" s="48"/>
      <c r="P594" s="246">
        <f>O594*H594</f>
        <v>0</v>
      </c>
      <c r="Q594" s="246">
        <v>0</v>
      </c>
      <c r="R594" s="246">
        <f>Q594*H594</f>
        <v>0</v>
      </c>
      <c r="S594" s="246">
        <v>1.95</v>
      </c>
      <c r="T594" s="247">
        <f>S594*H594</f>
        <v>48.143549999999998</v>
      </c>
      <c r="AR594" s="25" t="s">
        <v>216</v>
      </c>
      <c r="AT594" s="25" t="s">
        <v>211</v>
      </c>
      <c r="AU594" s="25" t="s">
        <v>81</v>
      </c>
      <c r="AY594" s="25" t="s">
        <v>209</v>
      </c>
      <c r="BE594" s="248">
        <f>IF(N594="základní",J594,0)</f>
        <v>0</v>
      </c>
      <c r="BF594" s="248">
        <f>IF(N594="snížená",J594,0)</f>
        <v>0</v>
      </c>
      <c r="BG594" s="248">
        <f>IF(N594="zákl. přenesená",J594,0)</f>
        <v>0</v>
      </c>
      <c r="BH594" s="248">
        <f>IF(N594="sníž. přenesená",J594,0)</f>
        <v>0</v>
      </c>
      <c r="BI594" s="248">
        <f>IF(N594="nulová",J594,0)</f>
        <v>0</v>
      </c>
      <c r="BJ594" s="25" t="s">
        <v>79</v>
      </c>
      <c r="BK594" s="248">
        <f>ROUND(I594*H594,2)</f>
        <v>0</v>
      </c>
      <c r="BL594" s="25" t="s">
        <v>216</v>
      </c>
      <c r="BM594" s="25" t="s">
        <v>923</v>
      </c>
    </row>
    <row r="595" s="12" customFormat="1">
      <c r="B595" s="249"/>
      <c r="C595" s="250"/>
      <c r="D595" s="251" t="s">
        <v>217</v>
      </c>
      <c r="E595" s="252" t="s">
        <v>21</v>
      </c>
      <c r="F595" s="253" t="s">
        <v>924</v>
      </c>
      <c r="G595" s="250"/>
      <c r="H595" s="254">
        <v>24.689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AT595" s="260" t="s">
        <v>217</v>
      </c>
      <c r="AU595" s="260" t="s">
        <v>81</v>
      </c>
      <c r="AV595" s="12" t="s">
        <v>81</v>
      </c>
      <c r="AW595" s="12" t="s">
        <v>35</v>
      </c>
      <c r="AX595" s="12" t="s">
        <v>72</v>
      </c>
      <c r="AY595" s="260" t="s">
        <v>209</v>
      </c>
    </row>
    <row r="596" s="13" customFormat="1">
      <c r="B596" s="261"/>
      <c r="C596" s="262"/>
      <c r="D596" s="251" t="s">
        <v>217</v>
      </c>
      <c r="E596" s="263" t="s">
        <v>21</v>
      </c>
      <c r="F596" s="264" t="s">
        <v>925</v>
      </c>
      <c r="G596" s="262"/>
      <c r="H596" s="263" t="s">
        <v>21</v>
      </c>
      <c r="I596" s="265"/>
      <c r="J596" s="262"/>
      <c r="K596" s="262"/>
      <c r="L596" s="266"/>
      <c r="M596" s="267"/>
      <c r="N596" s="268"/>
      <c r="O596" s="268"/>
      <c r="P596" s="268"/>
      <c r="Q596" s="268"/>
      <c r="R596" s="268"/>
      <c r="S596" s="268"/>
      <c r="T596" s="269"/>
      <c r="AT596" s="270" t="s">
        <v>217</v>
      </c>
      <c r="AU596" s="270" t="s">
        <v>81</v>
      </c>
      <c r="AV596" s="13" t="s">
        <v>79</v>
      </c>
      <c r="AW596" s="13" t="s">
        <v>35</v>
      </c>
      <c r="AX596" s="13" t="s">
        <v>72</v>
      </c>
      <c r="AY596" s="270" t="s">
        <v>209</v>
      </c>
    </row>
    <row r="597" s="14" customFormat="1">
      <c r="B597" s="271"/>
      <c r="C597" s="272"/>
      <c r="D597" s="251" t="s">
        <v>217</v>
      </c>
      <c r="E597" s="273" t="s">
        <v>21</v>
      </c>
      <c r="F597" s="274" t="s">
        <v>220</v>
      </c>
      <c r="G597" s="272"/>
      <c r="H597" s="275">
        <v>24.689</v>
      </c>
      <c r="I597" s="276"/>
      <c r="J597" s="272"/>
      <c r="K597" s="272"/>
      <c r="L597" s="277"/>
      <c r="M597" s="278"/>
      <c r="N597" s="279"/>
      <c r="O597" s="279"/>
      <c r="P597" s="279"/>
      <c r="Q597" s="279"/>
      <c r="R597" s="279"/>
      <c r="S597" s="279"/>
      <c r="T597" s="280"/>
      <c r="AT597" s="281" t="s">
        <v>217</v>
      </c>
      <c r="AU597" s="281" t="s">
        <v>81</v>
      </c>
      <c r="AV597" s="14" t="s">
        <v>216</v>
      </c>
      <c r="AW597" s="14" t="s">
        <v>35</v>
      </c>
      <c r="AX597" s="14" t="s">
        <v>79</v>
      </c>
      <c r="AY597" s="281" t="s">
        <v>209</v>
      </c>
    </row>
    <row r="598" s="1" customFormat="1" ht="25.5" customHeight="1">
      <c r="B598" s="47"/>
      <c r="C598" s="237" t="s">
        <v>581</v>
      </c>
      <c r="D598" s="237" t="s">
        <v>211</v>
      </c>
      <c r="E598" s="238" t="s">
        <v>926</v>
      </c>
      <c r="F598" s="239" t="s">
        <v>927</v>
      </c>
      <c r="G598" s="240" t="s">
        <v>343</v>
      </c>
      <c r="H598" s="241">
        <v>4</v>
      </c>
      <c r="I598" s="242"/>
      <c r="J598" s="243">
        <f>ROUND(I598*H598,2)</f>
        <v>0</v>
      </c>
      <c r="K598" s="239" t="s">
        <v>215</v>
      </c>
      <c r="L598" s="73"/>
      <c r="M598" s="244" t="s">
        <v>21</v>
      </c>
      <c r="N598" s="245" t="s">
        <v>43</v>
      </c>
      <c r="O598" s="48"/>
      <c r="P598" s="246">
        <f>O598*H598</f>
        <v>0</v>
      </c>
      <c r="Q598" s="246">
        <v>0</v>
      </c>
      <c r="R598" s="246">
        <f>Q598*H598</f>
        <v>0</v>
      </c>
      <c r="S598" s="246">
        <v>0.001</v>
      </c>
      <c r="T598" s="247">
        <f>S598*H598</f>
        <v>0.0040000000000000001</v>
      </c>
      <c r="AR598" s="25" t="s">
        <v>216</v>
      </c>
      <c r="AT598" s="25" t="s">
        <v>211</v>
      </c>
      <c r="AU598" s="25" t="s">
        <v>81</v>
      </c>
      <c r="AY598" s="25" t="s">
        <v>209</v>
      </c>
      <c r="BE598" s="248">
        <f>IF(N598="základní",J598,0)</f>
        <v>0</v>
      </c>
      <c r="BF598" s="248">
        <f>IF(N598="snížená",J598,0)</f>
        <v>0</v>
      </c>
      <c r="BG598" s="248">
        <f>IF(N598="zákl. přenesená",J598,0)</f>
        <v>0</v>
      </c>
      <c r="BH598" s="248">
        <f>IF(N598="sníž. přenesená",J598,0)</f>
        <v>0</v>
      </c>
      <c r="BI598" s="248">
        <f>IF(N598="nulová",J598,0)</f>
        <v>0</v>
      </c>
      <c r="BJ598" s="25" t="s">
        <v>79</v>
      </c>
      <c r="BK598" s="248">
        <f>ROUND(I598*H598,2)</f>
        <v>0</v>
      </c>
      <c r="BL598" s="25" t="s">
        <v>216</v>
      </c>
      <c r="BM598" s="25" t="s">
        <v>928</v>
      </c>
    </row>
    <row r="599" s="12" customFormat="1">
      <c r="B599" s="249"/>
      <c r="C599" s="250"/>
      <c r="D599" s="251" t="s">
        <v>217</v>
      </c>
      <c r="E599" s="252" t="s">
        <v>21</v>
      </c>
      <c r="F599" s="253" t="s">
        <v>894</v>
      </c>
      <c r="G599" s="250"/>
      <c r="H599" s="254">
        <v>4</v>
      </c>
      <c r="I599" s="255"/>
      <c r="J599" s="250"/>
      <c r="K599" s="250"/>
      <c r="L599" s="256"/>
      <c r="M599" s="257"/>
      <c r="N599" s="258"/>
      <c r="O599" s="258"/>
      <c r="P599" s="258"/>
      <c r="Q599" s="258"/>
      <c r="R599" s="258"/>
      <c r="S599" s="258"/>
      <c r="T599" s="259"/>
      <c r="AT599" s="260" t="s">
        <v>217</v>
      </c>
      <c r="AU599" s="260" t="s">
        <v>81</v>
      </c>
      <c r="AV599" s="12" t="s">
        <v>81</v>
      </c>
      <c r="AW599" s="12" t="s">
        <v>35</v>
      </c>
      <c r="AX599" s="12" t="s">
        <v>72</v>
      </c>
      <c r="AY599" s="260" t="s">
        <v>209</v>
      </c>
    </row>
    <row r="600" s="14" customFormat="1">
      <c r="B600" s="271"/>
      <c r="C600" s="272"/>
      <c r="D600" s="251" t="s">
        <v>217</v>
      </c>
      <c r="E600" s="273" t="s">
        <v>21</v>
      </c>
      <c r="F600" s="274" t="s">
        <v>220</v>
      </c>
      <c r="G600" s="272"/>
      <c r="H600" s="275">
        <v>4</v>
      </c>
      <c r="I600" s="276"/>
      <c r="J600" s="272"/>
      <c r="K600" s="272"/>
      <c r="L600" s="277"/>
      <c r="M600" s="278"/>
      <c r="N600" s="279"/>
      <c r="O600" s="279"/>
      <c r="P600" s="279"/>
      <c r="Q600" s="279"/>
      <c r="R600" s="279"/>
      <c r="S600" s="279"/>
      <c r="T600" s="280"/>
      <c r="AT600" s="281" t="s">
        <v>217</v>
      </c>
      <c r="AU600" s="281" t="s">
        <v>81</v>
      </c>
      <c r="AV600" s="14" t="s">
        <v>216</v>
      </c>
      <c r="AW600" s="14" t="s">
        <v>35</v>
      </c>
      <c r="AX600" s="14" t="s">
        <v>79</v>
      </c>
      <c r="AY600" s="281" t="s">
        <v>209</v>
      </c>
    </row>
    <row r="601" s="1" customFormat="1" ht="25.5" customHeight="1">
      <c r="B601" s="47"/>
      <c r="C601" s="237" t="s">
        <v>929</v>
      </c>
      <c r="D601" s="237" t="s">
        <v>211</v>
      </c>
      <c r="E601" s="238" t="s">
        <v>930</v>
      </c>
      <c r="F601" s="239" t="s">
        <v>931</v>
      </c>
      <c r="G601" s="240" t="s">
        <v>343</v>
      </c>
      <c r="H601" s="241">
        <v>8</v>
      </c>
      <c r="I601" s="242"/>
      <c r="J601" s="243">
        <f>ROUND(I601*H601,2)</f>
        <v>0</v>
      </c>
      <c r="K601" s="239" t="s">
        <v>215</v>
      </c>
      <c r="L601" s="73"/>
      <c r="M601" s="244" t="s">
        <v>21</v>
      </c>
      <c r="N601" s="245" t="s">
        <v>43</v>
      </c>
      <c r="O601" s="48"/>
      <c r="P601" s="246">
        <f>O601*H601</f>
        <v>0</v>
      </c>
      <c r="Q601" s="246">
        <v>0</v>
      </c>
      <c r="R601" s="246">
        <f>Q601*H601</f>
        <v>0</v>
      </c>
      <c r="S601" s="246">
        <v>0.001</v>
      </c>
      <c r="T601" s="247">
        <f>S601*H601</f>
        <v>0.0080000000000000002</v>
      </c>
      <c r="AR601" s="25" t="s">
        <v>216</v>
      </c>
      <c r="AT601" s="25" t="s">
        <v>211</v>
      </c>
      <c r="AU601" s="25" t="s">
        <v>81</v>
      </c>
      <c r="AY601" s="25" t="s">
        <v>209</v>
      </c>
      <c r="BE601" s="248">
        <f>IF(N601="základní",J601,0)</f>
        <v>0</v>
      </c>
      <c r="BF601" s="248">
        <f>IF(N601="snížená",J601,0)</f>
        <v>0</v>
      </c>
      <c r="BG601" s="248">
        <f>IF(N601="zákl. přenesená",J601,0)</f>
        <v>0</v>
      </c>
      <c r="BH601" s="248">
        <f>IF(N601="sníž. přenesená",J601,0)</f>
        <v>0</v>
      </c>
      <c r="BI601" s="248">
        <f>IF(N601="nulová",J601,0)</f>
        <v>0</v>
      </c>
      <c r="BJ601" s="25" t="s">
        <v>79</v>
      </c>
      <c r="BK601" s="248">
        <f>ROUND(I601*H601,2)</f>
        <v>0</v>
      </c>
      <c r="BL601" s="25" t="s">
        <v>216</v>
      </c>
      <c r="BM601" s="25" t="s">
        <v>932</v>
      </c>
    </row>
    <row r="602" s="12" customFormat="1">
      <c r="B602" s="249"/>
      <c r="C602" s="250"/>
      <c r="D602" s="251" t="s">
        <v>217</v>
      </c>
      <c r="E602" s="252" t="s">
        <v>21</v>
      </c>
      <c r="F602" s="253" t="s">
        <v>933</v>
      </c>
      <c r="G602" s="250"/>
      <c r="H602" s="254">
        <v>8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AT602" s="260" t="s">
        <v>217</v>
      </c>
      <c r="AU602" s="260" t="s">
        <v>81</v>
      </c>
      <c r="AV602" s="12" t="s">
        <v>81</v>
      </c>
      <c r="AW602" s="12" t="s">
        <v>35</v>
      </c>
      <c r="AX602" s="12" t="s">
        <v>72</v>
      </c>
      <c r="AY602" s="260" t="s">
        <v>209</v>
      </c>
    </row>
    <row r="603" s="14" customFormat="1">
      <c r="B603" s="271"/>
      <c r="C603" s="272"/>
      <c r="D603" s="251" t="s">
        <v>217</v>
      </c>
      <c r="E603" s="273" t="s">
        <v>21</v>
      </c>
      <c r="F603" s="274" t="s">
        <v>220</v>
      </c>
      <c r="G603" s="272"/>
      <c r="H603" s="275">
        <v>8</v>
      </c>
      <c r="I603" s="276"/>
      <c r="J603" s="272"/>
      <c r="K603" s="272"/>
      <c r="L603" s="277"/>
      <c r="M603" s="278"/>
      <c r="N603" s="279"/>
      <c r="O603" s="279"/>
      <c r="P603" s="279"/>
      <c r="Q603" s="279"/>
      <c r="R603" s="279"/>
      <c r="S603" s="279"/>
      <c r="T603" s="280"/>
      <c r="AT603" s="281" t="s">
        <v>217</v>
      </c>
      <c r="AU603" s="281" t="s">
        <v>81</v>
      </c>
      <c r="AV603" s="14" t="s">
        <v>216</v>
      </c>
      <c r="AW603" s="14" t="s">
        <v>35</v>
      </c>
      <c r="AX603" s="14" t="s">
        <v>79</v>
      </c>
      <c r="AY603" s="281" t="s">
        <v>209</v>
      </c>
    </row>
    <row r="604" s="1" customFormat="1" ht="25.5" customHeight="1">
      <c r="B604" s="47"/>
      <c r="C604" s="237" t="s">
        <v>585</v>
      </c>
      <c r="D604" s="237" t="s">
        <v>211</v>
      </c>
      <c r="E604" s="238" t="s">
        <v>934</v>
      </c>
      <c r="F604" s="239" t="s">
        <v>935</v>
      </c>
      <c r="G604" s="240" t="s">
        <v>343</v>
      </c>
      <c r="H604" s="241">
        <v>6</v>
      </c>
      <c r="I604" s="242"/>
      <c r="J604" s="243">
        <f>ROUND(I604*H604,2)</f>
        <v>0</v>
      </c>
      <c r="K604" s="239" t="s">
        <v>215</v>
      </c>
      <c r="L604" s="73"/>
      <c r="M604" s="244" t="s">
        <v>21</v>
      </c>
      <c r="N604" s="245" t="s">
        <v>43</v>
      </c>
      <c r="O604" s="48"/>
      <c r="P604" s="246">
        <f>O604*H604</f>
        <v>0</v>
      </c>
      <c r="Q604" s="246">
        <v>0</v>
      </c>
      <c r="R604" s="246">
        <f>Q604*H604</f>
        <v>0</v>
      </c>
      <c r="S604" s="246">
        <v>0.002</v>
      </c>
      <c r="T604" s="247">
        <f>S604*H604</f>
        <v>0.012</v>
      </c>
      <c r="AR604" s="25" t="s">
        <v>216</v>
      </c>
      <c r="AT604" s="25" t="s">
        <v>211</v>
      </c>
      <c r="AU604" s="25" t="s">
        <v>81</v>
      </c>
      <c r="AY604" s="25" t="s">
        <v>209</v>
      </c>
      <c r="BE604" s="248">
        <f>IF(N604="základní",J604,0)</f>
        <v>0</v>
      </c>
      <c r="BF604" s="248">
        <f>IF(N604="snížená",J604,0)</f>
        <v>0</v>
      </c>
      <c r="BG604" s="248">
        <f>IF(N604="zákl. přenesená",J604,0)</f>
        <v>0</v>
      </c>
      <c r="BH604" s="248">
        <f>IF(N604="sníž. přenesená",J604,0)</f>
        <v>0</v>
      </c>
      <c r="BI604" s="248">
        <f>IF(N604="nulová",J604,0)</f>
        <v>0</v>
      </c>
      <c r="BJ604" s="25" t="s">
        <v>79</v>
      </c>
      <c r="BK604" s="248">
        <f>ROUND(I604*H604,2)</f>
        <v>0</v>
      </c>
      <c r="BL604" s="25" t="s">
        <v>216</v>
      </c>
      <c r="BM604" s="25" t="s">
        <v>936</v>
      </c>
    </row>
    <row r="605" s="12" customFormat="1">
      <c r="B605" s="249"/>
      <c r="C605" s="250"/>
      <c r="D605" s="251" t="s">
        <v>217</v>
      </c>
      <c r="E605" s="252" t="s">
        <v>21</v>
      </c>
      <c r="F605" s="253" t="s">
        <v>937</v>
      </c>
      <c r="G605" s="250"/>
      <c r="H605" s="254">
        <v>6</v>
      </c>
      <c r="I605" s="255"/>
      <c r="J605" s="250"/>
      <c r="K605" s="250"/>
      <c r="L605" s="256"/>
      <c r="M605" s="257"/>
      <c r="N605" s="258"/>
      <c r="O605" s="258"/>
      <c r="P605" s="258"/>
      <c r="Q605" s="258"/>
      <c r="R605" s="258"/>
      <c r="S605" s="258"/>
      <c r="T605" s="259"/>
      <c r="AT605" s="260" t="s">
        <v>217</v>
      </c>
      <c r="AU605" s="260" t="s">
        <v>81</v>
      </c>
      <c r="AV605" s="12" t="s">
        <v>81</v>
      </c>
      <c r="AW605" s="12" t="s">
        <v>35</v>
      </c>
      <c r="AX605" s="12" t="s">
        <v>72</v>
      </c>
      <c r="AY605" s="260" t="s">
        <v>209</v>
      </c>
    </row>
    <row r="606" s="14" customFormat="1">
      <c r="B606" s="271"/>
      <c r="C606" s="272"/>
      <c r="D606" s="251" t="s">
        <v>217</v>
      </c>
      <c r="E606" s="273" t="s">
        <v>21</v>
      </c>
      <c r="F606" s="274" t="s">
        <v>220</v>
      </c>
      <c r="G606" s="272"/>
      <c r="H606" s="275">
        <v>6</v>
      </c>
      <c r="I606" s="276"/>
      <c r="J606" s="272"/>
      <c r="K606" s="272"/>
      <c r="L606" s="277"/>
      <c r="M606" s="278"/>
      <c r="N606" s="279"/>
      <c r="O606" s="279"/>
      <c r="P606" s="279"/>
      <c r="Q606" s="279"/>
      <c r="R606" s="279"/>
      <c r="S606" s="279"/>
      <c r="T606" s="280"/>
      <c r="AT606" s="281" t="s">
        <v>217</v>
      </c>
      <c r="AU606" s="281" t="s">
        <v>81</v>
      </c>
      <c r="AV606" s="14" t="s">
        <v>216</v>
      </c>
      <c r="AW606" s="14" t="s">
        <v>35</v>
      </c>
      <c r="AX606" s="14" t="s">
        <v>79</v>
      </c>
      <c r="AY606" s="281" t="s">
        <v>209</v>
      </c>
    </row>
    <row r="607" s="1" customFormat="1" ht="25.5" customHeight="1">
      <c r="B607" s="47"/>
      <c r="C607" s="237" t="s">
        <v>938</v>
      </c>
      <c r="D607" s="237" t="s">
        <v>211</v>
      </c>
      <c r="E607" s="238" t="s">
        <v>939</v>
      </c>
      <c r="F607" s="239" t="s">
        <v>940</v>
      </c>
      <c r="G607" s="240" t="s">
        <v>343</v>
      </c>
      <c r="H607" s="241">
        <v>3</v>
      </c>
      <c r="I607" s="242"/>
      <c r="J607" s="243">
        <f>ROUND(I607*H607,2)</f>
        <v>0</v>
      </c>
      <c r="K607" s="239" t="s">
        <v>215</v>
      </c>
      <c r="L607" s="73"/>
      <c r="M607" s="244" t="s">
        <v>21</v>
      </c>
      <c r="N607" s="245" t="s">
        <v>43</v>
      </c>
      <c r="O607" s="48"/>
      <c r="P607" s="246">
        <f>O607*H607</f>
        <v>0</v>
      </c>
      <c r="Q607" s="246">
        <v>0</v>
      </c>
      <c r="R607" s="246">
        <f>Q607*H607</f>
        <v>0</v>
      </c>
      <c r="S607" s="246">
        <v>0.0040000000000000001</v>
      </c>
      <c r="T607" s="247">
        <f>S607*H607</f>
        <v>0.012</v>
      </c>
      <c r="AR607" s="25" t="s">
        <v>216</v>
      </c>
      <c r="AT607" s="25" t="s">
        <v>211</v>
      </c>
      <c r="AU607" s="25" t="s">
        <v>81</v>
      </c>
      <c r="AY607" s="25" t="s">
        <v>209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25" t="s">
        <v>79</v>
      </c>
      <c r="BK607" s="248">
        <f>ROUND(I607*H607,2)</f>
        <v>0</v>
      </c>
      <c r="BL607" s="25" t="s">
        <v>216</v>
      </c>
      <c r="BM607" s="25" t="s">
        <v>941</v>
      </c>
    </row>
    <row r="608" s="12" customFormat="1">
      <c r="B608" s="249"/>
      <c r="C608" s="250"/>
      <c r="D608" s="251" t="s">
        <v>217</v>
      </c>
      <c r="E608" s="252" t="s">
        <v>21</v>
      </c>
      <c r="F608" s="253" t="s">
        <v>942</v>
      </c>
      <c r="G608" s="250"/>
      <c r="H608" s="254">
        <v>3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AT608" s="260" t="s">
        <v>217</v>
      </c>
      <c r="AU608" s="260" t="s">
        <v>81</v>
      </c>
      <c r="AV608" s="12" t="s">
        <v>81</v>
      </c>
      <c r="AW608" s="12" t="s">
        <v>35</v>
      </c>
      <c r="AX608" s="12" t="s">
        <v>72</v>
      </c>
      <c r="AY608" s="260" t="s">
        <v>209</v>
      </c>
    </row>
    <row r="609" s="14" customFormat="1">
      <c r="B609" s="271"/>
      <c r="C609" s="272"/>
      <c r="D609" s="251" t="s">
        <v>217</v>
      </c>
      <c r="E609" s="273" t="s">
        <v>21</v>
      </c>
      <c r="F609" s="274" t="s">
        <v>220</v>
      </c>
      <c r="G609" s="272"/>
      <c r="H609" s="275">
        <v>3</v>
      </c>
      <c r="I609" s="276"/>
      <c r="J609" s="272"/>
      <c r="K609" s="272"/>
      <c r="L609" s="277"/>
      <c r="M609" s="278"/>
      <c r="N609" s="279"/>
      <c r="O609" s="279"/>
      <c r="P609" s="279"/>
      <c r="Q609" s="279"/>
      <c r="R609" s="279"/>
      <c r="S609" s="279"/>
      <c r="T609" s="280"/>
      <c r="AT609" s="281" t="s">
        <v>217</v>
      </c>
      <c r="AU609" s="281" t="s">
        <v>81</v>
      </c>
      <c r="AV609" s="14" t="s">
        <v>216</v>
      </c>
      <c r="AW609" s="14" t="s">
        <v>35</v>
      </c>
      <c r="AX609" s="14" t="s">
        <v>79</v>
      </c>
      <c r="AY609" s="281" t="s">
        <v>209</v>
      </c>
    </row>
    <row r="610" s="1" customFormat="1" ht="25.5" customHeight="1">
      <c r="B610" s="47"/>
      <c r="C610" s="237" t="s">
        <v>590</v>
      </c>
      <c r="D610" s="237" t="s">
        <v>211</v>
      </c>
      <c r="E610" s="238" t="s">
        <v>943</v>
      </c>
      <c r="F610" s="239" t="s">
        <v>944</v>
      </c>
      <c r="G610" s="240" t="s">
        <v>343</v>
      </c>
      <c r="H610" s="241">
        <v>2</v>
      </c>
      <c r="I610" s="242"/>
      <c r="J610" s="243">
        <f>ROUND(I610*H610,2)</f>
        <v>0</v>
      </c>
      <c r="K610" s="239" t="s">
        <v>215</v>
      </c>
      <c r="L610" s="73"/>
      <c r="M610" s="244" t="s">
        <v>21</v>
      </c>
      <c r="N610" s="245" t="s">
        <v>43</v>
      </c>
      <c r="O610" s="48"/>
      <c r="P610" s="246">
        <f>O610*H610</f>
        <v>0</v>
      </c>
      <c r="Q610" s="246">
        <v>0</v>
      </c>
      <c r="R610" s="246">
        <f>Q610*H610</f>
        <v>0</v>
      </c>
      <c r="S610" s="246">
        <v>0.0080000000000000002</v>
      </c>
      <c r="T610" s="247">
        <f>S610*H610</f>
        <v>0.016</v>
      </c>
      <c r="AR610" s="25" t="s">
        <v>216</v>
      </c>
      <c r="AT610" s="25" t="s">
        <v>211</v>
      </c>
      <c r="AU610" s="25" t="s">
        <v>81</v>
      </c>
      <c r="AY610" s="25" t="s">
        <v>209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25" t="s">
        <v>79</v>
      </c>
      <c r="BK610" s="248">
        <f>ROUND(I610*H610,2)</f>
        <v>0</v>
      </c>
      <c r="BL610" s="25" t="s">
        <v>216</v>
      </c>
      <c r="BM610" s="25" t="s">
        <v>945</v>
      </c>
    </row>
    <row r="611" s="12" customFormat="1">
      <c r="B611" s="249"/>
      <c r="C611" s="250"/>
      <c r="D611" s="251" t="s">
        <v>217</v>
      </c>
      <c r="E611" s="252" t="s">
        <v>21</v>
      </c>
      <c r="F611" s="253" t="s">
        <v>946</v>
      </c>
      <c r="G611" s="250"/>
      <c r="H611" s="254">
        <v>2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AT611" s="260" t="s">
        <v>217</v>
      </c>
      <c r="AU611" s="260" t="s">
        <v>81</v>
      </c>
      <c r="AV611" s="12" t="s">
        <v>81</v>
      </c>
      <c r="AW611" s="12" t="s">
        <v>35</v>
      </c>
      <c r="AX611" s="12" t="s">
        <v>72</v>
      </c>
      <c r="AY611" s="260" t="s">
        <v>209</v>
      </c>
    </row>
    <row r="612" s="14" customFormat="1">
      <c r="B612" s="271"/>
      <c r="C612" s="272"/>
      <c r="D612" s="251" t="s">
        <v>217</v>
      </c>
      <c r="E612" s="273" t="s">
        <v>21</v>
      </c>
      <c r="F612" s="274" t="s">
        <v>220</v>
      </c>
      <c r="G612" s="272"/>
      <c r="H612" s="275">
        <v>2</v>
      </c>
      <c r="I612" s="276"/>
      <c r="J612" s="272"/>
      <c r="K612" s="272"/>
      <c r="L612" s="277"/>
      <c r="M612" s="278"/>
      <c r="N612" s="279"/>
      <c r="O612" s="279"/>
      <c r="P612" s="279"/>
      <c r="Q612" s="279"/>
      <c r="R612" s="279"/>
      <c r="S612" s="279"/>
      <c r="T612" s="280"/>
      <c r="AT612" s="281" t="s">
        <v>217</v>
      </c>
      <c r="AU612" s="281" t="s">
        <v>81</v>
      </c>
      <c r="AV612" s="14" t="s">
        <v>216</v>
      </c>
      <c r="AW612" s="14" t="s">
        <v>35</v>
      </c>
      <c r="AX612" s="14" t="s">
        <v>79</v>
      </c>
      <c r="AY612" s="281" t="s">
        <v>209</v>
      </c>
    </row>
    <row r="613" s="1" customFormat="1" ht="25.5" customHeight="1">
      <c r="B613" s="47"/>
      <c r="C613" s="237" t="s">
        <v>947</v>
      </c>
      <c r="D613" s="237" t="s">
        <v>211</v>
      </c>
      <c r="E613" s="238" t="s">
        <v>948</v>
      </c>
      <c r="F613" s="239" t="s">
        <v>949</v>
      </c>
      <c r="G613" s="240" t="s">
        <v>343</v>
      </c>
      <c r="H613" s="241">
        <v>5</v>
      </c>
      <c r="I613" s="242"/>
      <c r="J613" s="243">
        <f>ROUND(I613*H613,2)</f>
        <v>0</v>
      </c>
      <c r="K613" s="239" t="s">
        <v>215</v>
      </c>
      <c r="L613" s="73"/>
      <c r="M613" s="244" t="s">
        <v>21</v>
      </c>
      <c r="N613" s="245" t="s">
        <v>43</v>
      </c>
      <c r="O613" s="48"/>
      <c r="P613" s="246">
        <f>O613*H613</f>
        <v>0</v>
      </c>
      <c r="Q613" s="246">
        <v>0</v>
      </c>
      <c r="R613" s="246">
        <f>Q613*H613</f>
        <v>0</v>
      </c>
      <c r="S613" s="246">
        <v>0.012</v>
      </c>
      <c r="T613" s="247">
        <f>S613*H613</f>
        <v>0.059999999999999998</v>
      </c>
      <c r="AR613" s="25" t="s">
        <v>216</v>
      </c>
      <c r="AT613" s="25" t="s">
        <v>211</v>
      </c>
      <c r="AU613" s="25" t="s">
        <v>81</v>
      </c>
      <c r="AY613" s="25" t="s">
        <v>209</v>
      </c>
      <c r="BE613" s="248">
        <f>IF(N613="základní",J613,0)</f>
        <v>0</v>
      </c>
      <c r="BF613" s="248">
        <f>IF(N613="snížená",J613,0)</f>
        <v>0</v>
      </c>
      <c r="BG613" s="248">
        <f>IF(N613="zákl. přenesená",J613,0)</f>
        <v>0</v>
      </c>
      <c r="BH613" s="248">
        <f>IF(N613="sníž. přenesená",J613,0)</f>
        <v>0</v>
      </c>
      <c r="BI613" s="248">
        <f>IF(N613="nulová",J613,0)</f>
        <v>0</v>
      </c>
      <c r="BJ613" s="25" t="s">
        <v>79</v>
      </c>
      <c r="BK613" s="248">
        <f>ROUND(I613*H613,2)</f>
        <v>0</v>
      </c>
      <c r="BL613" s="25" t="s">
        <v>216</v>
      </c>
      <c r="BM613" s="25" t="s">
        <v>950</v>
      </c>
    </row>
    <row r="614" s="12" customFormat="1">
      <c r="B614" s="249"/>
      <c r="C614" s="250"/>
      <c r="D614" s="251" t="s">
        <v>217</v>
      </c>
      <c r="E614" s="252" t="s">
        <v>21</v>
      </c>
      <c r="F614" s="253" t="s">
        <v>951</v>
      </c>
      <c r="G614" s="250"/>
      <c r="H614" s="254">
        <v>5</v>
      </c>
      <c r="I614" s="255"/>
      <c r="J614" s="250"/>
      <c r="K614" s="250"/>
      <c r="L614" s="256"/>
      <c r="M614" s="257"/>
      <c r="N614" s="258"/>
      <c r="O614" s="258"/>
      <c r="P614" s="258"/>
      <c r="Q614" s="258"/>
      <c r="R614" s="258"/>
      <c r="S614" s="258"/>
      <c r="T614" s="259"/>
      <c r="AT614" s="260" t="s">
        <v>217</v>
      </c>
      <c r="AU614" s="260" t="s">
        <v>81</v>
      </c>
      <c r="AV614" s="12" t="s">
        <v>81</v>
      </c>
      <c r="AW614" s="12" t="s">
        <v>35</v>
      </c>
      <c r="AX614" s="12" t="s">
        <v>72</v>
      </c>
      <c r="AY614" s="260" t="s">
        <v>209</v>
      </c>
    </row>
    <row r="615" s="14" customFormat="1">
      <c r="B615" s="271"/>
      <c r="C615" s="272"/>
      <c r="D615" s="251" t="s">
        <v>217</v>
      </c>
      <c r="E615" s="273" t="s">
        <v>21</v>
      </c>
      <c r="F615" s="274" t="s">
        <v>220</v>
      </c>
      <c r="G615" s="272"/>
      <c r="H615" s="275">
        <v>5</v>
      </c>
      <c r="I615" s="276"/>
      <c r="J615" s="272"/>
      <c r="K615" s="272"/>
      <c r="L615" s="277"/>
      <c r="M615" s="278"/>
      <c r="N615" s="279"/>
      <c r="O615" s="279"/>
      <c r="P615" s="279"/>
      <c r="Q615" s="279"/>
      <c r="R615" s="279"/>
      <c r="S615" s="279"/>
      <c r="T615" s="280"/>
      <c r="AT615" s="281" t="s">
        <v>217</v>
      </c>
      <c r="AU615" s="281" t="s">
        <v>81</v>
      </c>
      <c r="AV615" s="14" t="s">
        <v>216</v>
      </c>
      <c r="AW615" s="14" t="s">
        <v>35</v>
      </c>
      <c r="AX615" s="14" t="s">
        <v>79</v>
      </c>
      <c r="AY615" s="281" t="s">
        <v>209</v>
      </c>
    </row>
    <row r="616" s="1" customFormat="1" ht="25.5" customHeight="1">
      <c r="B616" s="47"/>
      <c r="C616" s="237" t="s">
        <v>594</v>
      </c>
      <c r="D616" s="237" t="s">
        <v>211</v>
      </c>
      <c r="E616" s="238" t="s">
        <v>952</v>
      </c>
      <c r="F616" s="239" t="s">
        <v>953</v>
      </c>
      <c r="G616" s="240" t="s">
        <v>343</v>
      </c>
      <c r="H616" s="241">
        <v>2</v>
      </c>
      <c r="I616" s="242"/>
      <c r="J616" s="243">
        <f>ROUND(I616*H616,2)</f>
        <v>0</v>
      </c>
      <c r="K616" s="239" t="s">
        <v>215</v>
      </c>
      <c r="L616" s="73"/>
      <c r="M616" s="244" t="s">
        <v>21</v>
      </c>
      <c r="N616" s="245" t="s">
        <v>43</v>
      </c>
      <c r="O616" s="48"/>
      <c r="P616" s="246">
        <f>O616*H616</f>
        <v>0</v>
      </c>
      <c r="Q616" s="246">
        <v>0</v>
      </c>
      <c r="R616" s="246">
        <f>Q616*H616</f>
        <v>0</v>
      </c>
      <c r="S616" s="246">
        <v>0.20699999999999999</v>
      </c>
      <c r="T616" s="247">
        <f>S616*H616</f>
        <v>0.41399999999999998</v>
      </c>
      <c r="AR616" s="25" t="s">
        <v>216</v>
      </c>
      <c r="AT616" s="25" t="s">
        <v>211</v>
      </c>
      <c r="AU616" s="25" t="s">
        <v>81</v>
      </c>
      <c r="AY616" s="25" t="s">
        <v>209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25" t="s">
        <v>79</v>
      </c>
      <c r="BK616" s="248">
        <f>ROUND(I616*H616,2)</f>
        <v>0</v>
      </c>
      <c r="BL616" s="25" t="s">
        <v>216</v>
      </c>
      <c r="BM616" s="25" t="s">
        <v>954</v>
      </c>
    </row>
    <row r="617" s="12" customFormat="1">
      <c r="B617" s="249"/>
      <c r="C617" s="250"/>
      <c r="D617" s="251" t="s">
        <v>217</v>
      </c>
      <c r="E617" s="252" t="s">
        <v>21</v>
      </c>
      <c r="F617" s="253" t="s">
        <v>946</v>
      </c>
      <c r="G617" s="250"/>
      <c r="H617" s="254">
        <v>2</v>
      </c>
      <c r="I617" s="255"/>
      <c r="J617" s="250"/>
      <c r="K617" s="250"/>
      <c r="L617" s="256"/>
      <c r="M617" s="257"/>
      <c r="N617" s="258"/>
      <c r="O617" s="258"/>
      <c r="P617" s="258"/>
      <c r="Q617" s="258"/>
      <c r="R617" s="258"/>
      <c r="S617" s="258"/>
      <c r="T617" s="259"/>
      <c r="AT617" s="260" t="s">
        <v>217</v>
      </c>
      <c r="AU617" s="260" t="s">
        <v>81</v>
      </c>
      <c r="AV617" s="12" t="s">
        <v>81</v>
      </c>
      <c r="AW617" s="12" t="s">
        <v>35</v>
      </c>
      <c r="AX617" s="12" t="s">
        <v>72</v>
      </c>
      <c r="AY617" s="260" t="s">
        <v>209</v>
      </c>
    </row>
    <row r="618" s="14" customFormat="1">
      <c r="B618" s="271"/>
      <c r="C618" s="272"/>
      <c r="D618" s="251" t="s">
        <v>217</v>
      </c>
      <c r="E618" s="273" t="s">
        <v>21</v>
      </c>
      <c r="F618" s="274" t="s">
        <v>220</v>
      </c>
      <c r="G618" s="272"/>
      <c r="H618" s="275">
        <v>2</v>
      </c>
      <c r="I618" s="276"/>
      <c r="J618" s="272"/>
      <c r="K618" s="272"/>
      <c r="L618" s="277"/>
      <c r="M618" s="278"/>
      <c r="N618" s="279"/>
      <c r="O618" s="279"/>
      <c r="P618" s="279"/>
      <c r="Q618" s="279"/>
      <c r="R618" s="279"/>
      <c r="S618" s="279"/>
      <c r="T618" s="280"/>
      <c r="AT618" s="281" t="s">
        <v>217</v>
      </c>
      <c r="AU618" s="281" t="s">
        <v>81</v>
      </c>
      <c r="AV618" s="14" t="s">
        <v>216</v>
      </c>
      <c r="AW618" s="14" t="s">
        <v>35</v>
      </c>
      <c r="AX618" s="14" t="s">
        <v>79</v>
      </c>
      <c r="AY618" s="281" t="s">
        <v>209</v>
      </c>
    </row>
    <row r="619" s="1" customFormat="1" ht="25.5" customHeight="1">
      <c r="B619" s="47"/>
      <c r="C619" s="237" t="s">
        <v>955</v>
      </c>
      <c r="D619" s="237" t="s">
        <v>211</v>
      </c>
      <c r="E619" s="238" t="s">
        <v>956</v>
      </c>
      <c r="F619" s="239" t="s">
        <v>957</v>
      </c>
      <c r="G619" s="240" t="s">
        <v>343</v>
      </c>
      <c r="H619" s="241">
        <v>25</v>
      </c>
      <c r="I619" s="242"/>
      <c r="J619" s="243">
        <f>ROUND(I619*H619,2)</f>
        <v>0</v>
      </c>
      <c r="K619" s="239" t="s">
        <v>215</v>
      </c>
      <c r="L619" s="73"/>
      <c r="M619" s="244" t="s">
        <v>21</v>
      </c>
      <c r="N619" s="245" t="s">
        <v>43</v>
      </c>
      <c r="O619" s="48"/>
      <c r="P619" s="246">
        <f>O619*H619</f>
        <v>0</v>
      </c>
      <c r="Q619" s="246">
        <v>0</v>
      </c>
      <c r="R619" s="246">
        <f>Q619*H619</f>
        <v>0</v>
      </c>
      <c r="S619" s="246">
        <v>0.025000000000000001</v>
      </c>
      <c r="T619" s="247">
        <f>S619*H619</f>
        <v>0.625</v>
      </c>
      <c r="AR619" s="25" t="s">
        <v>216</v>
      </c>
      <c r="AT619" s="25" t="s">
        <v>211</v>
      </c>
      <c r="AU619" s="25" t="s">
        <v>81</v>
      </c>
      <c r="AY619" s="25" t="s">
        <v>209</v>
      </c>
      <c r="BE619" s="248">
        <f>IF(N619="základní",J619,0)</f>
        <v>0</v>
      </c>
      <c r="BF619" s="248">
        <f>IF(N619="snížená",J619,0)</f>
        <v>0</v>
      </c>
      <c r="BG619" s="248">
        <f>IF(N619="zákl. přenesená",J619,0)</f>
        <v>0</v>
      </c>
      <c r="BH619" s="248">
        <f>IF(N619="sníž. přenesená",J619,0)</f>
        <v>0</v>
      </c>
      <c r="BI619" s="248">
        <f>IF(N619="nulová",J619,0)</f>
        <v>0</v>
      </c>
      <c r="BJ619" s="25" t="s">
        <v>79</v>
      </c>
      <c r="BK619" s="248">
        <f>ROUND(I619*H619,2)</f>
        <v>0</v>
      </c>
      <c r="BL619" s="25" t="s">
        <v>216</v>
      </c>
      <c r="BM619" s="25" t="s">
        <v>958</v>
      </c>
    </row>
    <row r="620" s="12" customFormat="1">
      <c r="B620" s="249"/>
      <c r="C620" s="250"/>
      <c r="D620" s="251" t="s">
        <v>217</v>
      </c>
      <c r="E620" s="252" t="s">
        <v>21</v>
      </c>
      <c r="F620" s="253" t="s">
        <v>959</v>
      </c>
      <c r="G620" s="250"/>
      <c r="H620" s="254">
        <v>25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AT620" s="260" t="s">
        <v>217</v>
      </c>
      <c r="AU620" s="260" t="s">
        <v>81</v>
      </c>
      <c r="AV620" s="12" t="s">
        <v>81</v>
      </c>
      <c r="AW620" s="12" t="s">
        <v>35</v>
      </c>
      <c r="AX620" s="12" t="s">
        <v>72</v>
      </c>
      <c r="AY620" s="260" t="s">
        <v>209</v>
      </c>
    </row>
    <row r="621" s="14" customFormat="1">
      <c r="B621" s="271"/>
      <c r="C621" s="272"/>
      <c r="D621" s="251" t="s">
        <v>217</v>
      </c>
      <c r="E621" s="273" t="s">
        <v>21</v>
      </c>
      <c r="F621" s="274" t="s">
        <v>220</v>
      </c>
      <c r="G621" s="272"/>
      <c r="H621" s="275">
        <v>25</v>
      </c>
      <c r="I621" s="276"/>
      <c r="J621" s="272"/>
      <c r="K621" s="272"/>
      <c r="L621" s="277"/>
      <c r="M621" s="278"/>
      <c r="N621" s="279"/>
      <c r="O621" s="279"/>
      <c r="P621" s="279"/>
      <c r="Q621" s="279"/>
      <c r="R621" s="279"/>
      <c r="S621" s="279"/>
      <c r="T621" s="280"/>
      <c r="AT621" s="281" t="s">
        <v>217</v>
      </c>
      <c r="AU621" s="281" t="s">
        <v>81</v>
      </c>
      <c r="AV621" s="14" t="s">
        <v>216</v>
      </c>
      <c r="AW621" s="14" t="s">
        <v>35</v>
      </c>
      <c r="AX621" s="14" t="s">
        <v>79</v>
      </c>
      <c r="AY621" s="281" t="s">
        <v>209</v>
      </c>
    </row>
    <row r="622" s="1" customFormat="1" ht="25.5" customHeight="1">
      <c r="B622" s="47"/>
      <c r="C622" s="237" t="s">
        <v>599</v>
      </c>
      <c r="D622" s="237" t="s">
        <v>211</v>
      </c>
      <c r="E622" s="238" t="s">
        <v>960</v>
      </c>
      <c r="F622" s="239" t="s">
        <v>961</v>
      </c>
      <c r="G622" s="240" t="s">
        <v>343</v>
      </c>
      <c r="H622" s="241">
        <v>26</v>
      </c>
      <c r="I622" s="242"/>
      <c r="J622" s="243">
        <f>ROUND(I622*H622,2)</f>
        <v>0</v>
      </c>
      <c r="K622" s="239" t="s">
        <v>215</v>
      </c>
      <c r="L622" s="73"/>
      <c r="M622" s="244" t="s">
        <v>21</v>
      </c>
      <c r="N622" s="245" t="s">
        <v>43</v>
      </c>
      <c r="O622" s="48"/>
      <c r="P622" s="246">
        <f>O622*H622</f>
        <v>0</v>
      </c>
      <c r="Q622" s="246">
        <v>0</v>
      </c>
      <c r="R622" s="246">
        <f>Q622*H622</f>
        <v>0</v>
      </c>
      <c r="S622" s="246">
        <v>0.154</v>
      </c>
      <c r="T622" s="247">
        <f>S622*H622</f>
        <v>4.0039999999999996</v>
      </c>
      <c r="AR622" s="25" t="s">
        <v>216</v>
      </c>
      <c r="AT622" s="25" t="s">
        <v>211</v>
      </c>
      <c r="AU622" s="25" t="s">
        <v>81</v>
      </c>
      <c r="AY622" s="25" t="s">
        <v>209</v>
      </c>
      <c r="BE622" s="248">
        <f>IF(N622="základní",J622,0)</f>
        <v>0</v>
      </c>
      <c r="BF622" s="248">
        <f>IF(N622="snížená",J622,0)</f>
        <v>0</v>
      </c>
      <c r="BG622" s="248">
        <f>IF(N622="zákl. přenesená",J622,0)</f>
        <v>0</v>
      </c>
      <c r="BH622" s="248">
        <f>IF(N622="sníž. přenesená",J622,0)</f>
        <v>0</v>
      </c>
      <c r="BI622" s="248">
        <f>IF(N622="nulová",J622,0)</f>
        <v>0</v>
      </c>
      <c r="BJ622" s="25" t="s">
        <v>79</v>
      </c>
      <c r="BK622" s="248">
        <f>ROUND(I622*H622,2)</f>
        <v>0</v>
      </c>
      <c r="BL622" s="25" t="s">
        <v>216</v>
      </c>
      <c r="BM622" s="25" t="s">
        <v>962</v>
      </c>
    </row>
    <row r="623" s="12" customFormat="1">
      <c r="B623" s="249"/>
      <c r="C623" s="250"/>
      <c r="D623" s="251" t="s">
        <v>217</v>
      </c>
      <c r="E623" s="252" t="s">
        <v>21</v>
      </c>
      <c r="F623" s="253" t="s">
        <v>963</v>
      </c>
      <c r="G623" s="250"/>
      <c r="H623" s="254">
        <v>26</v>
      </c>
      <c r="I623" s="255"/>
      <c r="J623" s="250"/>
      <c r="K623" s="250"/>
      <c r="L623" s="256"/>
      <c r="M623" s="257"/>
      <c r="N623" s="258"/>
      <c r="O623" s="258"/>
      <c r="P623" s="258"/>
      <c r="Q623" s="258"/>
      <c r="R623" s="258"/>
      <c r="S623" s="258"/>
      <c r="T623" s="259"/>
      <c r="AT623" s="260" t="s">
        <v>217</v>
      </c>
      <c r="AU623" s="260" t="s">
        <v>81</v>
      </c>
      <c r="AV623" s="12" t="s">
        <v>81</v>
      </c>
      <c r="AW623" s="12" t="s">
        <v>35</v>
      </c>
      <c r="AX623" s="12" t="s">
        <v>72</v>
      </c>
      <c r="AY623" s="260" t="s">
        <v>209</v>
      </c>
    </row>
    <row r="624" s="13" customFormat="1">
      <c r="B624" s="261"/>
      <c r="C624" s="262"/>
      <c r="D624" s="251" t="s">
        <v>217</v>
      </c>
      <c r="E624" s="263" t="s">
        <v>21</v>
      </c>
      <c r="F624" s="264" t="s">
        <v>925</v>
      </c>
      <c r="G624" s="262"/>
      <c r="H624" s="263" t="s">
        <v>21</v>
      </c>
      <c r="I624" s="265"/>
      <c r="J624" s="262"/>
      <c r="K624" s="262"/>
      <c r="L624" s="266"/>
      <c r="M624" s="267"/>
      <c r="N624" s="268"/>
      <c r="O624" s="268"/>
      <c r="P624" s="268"/>
      <c r="Q624" s="268"/>
      <c r="R624" s="268"/>
      <c r="S624" s="268"/>
      <c r="T624" s="269"/>
      <c r="AT624" s="270" t="s">
        <v>217</v>
      </c>
      <c r="AU624" s="270" t="s">
        <v>81</v>
      </c>
      <c r="AV624" s="13" t="s">
        <v>79</v>
      </c>
      <c r="AW624" s="13" t="s">
        <v>35</v>
      </c>
      <c r="AX624" s="13" t="s">
        <v>72</v>
      </c>
      <c r="AY624" s="270" t="s">
        <v>209</v>
      </c>
    </row>
    <row r="625" s="14" customFormat="1">
      <c r="B625" s="271"/>
      <c r="C625" s="272"/>
      <c r="D625" s="251" t="s">
        <v>217</v>
      </c>
      <c r="E625" s="273" t="s">
        <v>21</v>
      </c>
      <c r="F625" s="274" t="s">
        <v>220</v>
      </c>
      <c r="G625" s="272"/>
      <c r="H625" s="275">
        <v>26</v>
      </c>
      <c r="I625" s="276"/>
      <c r="J625" s="272"/>
      <c r="K625" s="272"/>
      <c r="L625" s="277"/>
      <c r="M625" s="278"/>
      <c r="N625" s="279"/>
      <c r="O625" s="279"/>
      <c r="P625" s="279"/>
      <c r="Q625" s="279"/>
      <c r="R625" s="279"/>
      <c r="S625" s="279"/>
      <c r="T625" s="280"/>
      <c r="AT625" s="281" t="s">
        <v>217</v>
      </c>
      <c r="AU625" s="281" t="s">
        <v>81</v>
      </c>
      <c r="AV625" s="14" t="s">
        <v>216</v>
      </c>
      <c r="AW625" s="14" t="s">
        <v>35</v>
      </c>
      <c r="AX625" s="14" t="s">
        <v>79</v>
      </c>
      <c r="AY625" s="281" t="s">
        <v>209</v>
      </c>
    </row>
    <row r="626" s="1" customFormat="1" ht="16.5" customHeight="1">
      <c r="B626" s="47"/>
      <c r="C626" s="237" t="s">
        <v>964</v>
      </c>
      <c r="D626" s="237" t="s">
        <v>211</v>
      </c>
      <c r="E626" s="238" t="s">
        <v>965</v>
      </c>
      <c r="F626" s="239" t="s">
        <v>966</v>
      </c>
      <c r="G626" s="240" t="s">
        <v>390</v>
      </c>
      <c r="H626" s="241">
        <v>81.400000000000006</v>
      </c>
      <c r="I626" s="242"/>
      <c r="J626" s="243">
        <f>ROUND(I626*H626,2)</f>
        <v>0</v>
      </c>
      <c r="K626" s="239" t="s">
        <v>215</v>
      </c>
      <c r="L626" s="73"/>
      <c r="M626" s="244" t="s">
        <v>21</v>
      </c>
      <c r="N626" s="245" t="s">
        <v>43</v>
      </c>
      <c r="O626" s="48"/>
      <c r="P626" s="246">
        <f>O626*H626</f>
        <v>0</v>
      </c>
      <c r="Q626" s="246">
        <v>0</v>
      </c>
      <c r="R626" s="246">
        <f>Q626*H626</f>
        <v>0</v>
      </c>
      <c r="S626" s="246">
        <v>0.081000000000000003</v>
      </c>
      <c r="T626" s="247">
        <f>S626*H626</f>
        <v>6.5934000000000008</v>
      </c>
      <c r="AR626" s="25" t="s">
        <v>216</v>
      </c>
      <c r="AT626" s="25" t="s">
        <v>211</v>
      </c>
      <c r="AU626" s="25" t="s">
        <v>81</v>
      </c>
      <c r="AY626" s="25" t="s">
        <v>209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25" t="s">
        <v>79</v>
      </c>
      <c r="BK626" s="248">
        <f>ROUND(I626*H626,2)</f>
        <v>0</v>
      </c>
      <c r="BL626" s="25" t="s">
        <v>216</v>
      </c>
      <c r="BM626" s="25" t="s">
        <v>967</v>
      </c>
    </row>
    <row r="627" s="12" customFormat="1">
      <c r="B627" s="249"/>
      <c r="C627" s="250"/>
      <c r="D627" s="251" t="s">
        <v>217</v>
      </c>
      <c r="E627" s="252" t="s">
        <v>21</v>
      </c>
      <c r="F627" s="253" t="s">
        <v>968</v>
      </c>
      <c r="G627" s="250"/>
      <c r="H627" s="254">
        <v>81.400000000000006</v>
      </c>
      <c r="I627" s="255"/>
      <c r="J627" s="250"/>
      <c r="K627" s="250"/>
      <c r="L627" s="256"/>
      <c r="M627" s="257"/>
      <c r="N627" s="258"/>
      <c r="O627" s="258"/>
      <c r="P627" s="258"/>
      <c r="Q627" s="258"/>
      <c r="R627" s="258"/>
      <c r="S627" s="258"/>
      <c r="T627" s="259"/>
      <c r="AT627" s="260" t="s">
        <v>217</v>
      </c>
      <c r="AU627" s="260" t="s">
        <v>81</v>
      </c>
      <c r="AV627" s="12" t="s">
        <v>81</v>
      </c>
      <c r="AW627" s="12" t="s">
        <v>35</v>
      </c>
      <c r="AX627" s="12" t="s">
        <v>72</v>
      </c>
      <c r="AY627" s="260" t="s">
        <v>209</v>
      </c>
    </row>
    <row r="628" s="13" customFormat="1">
      <c r="B628" s="261"/>
      <c r="C628" s="262"/>
      <c r="D628" s="251" t="s">
        <v>217</v>
      </c>
      <c r="E628" s="263" t="s">
        <v>21</v>
      </c>
      <c r="F628" s="264" t="s">
        <v>969</v>
      </c>
      <c r="G628" s="262"/>
      <c r="H628" s="263" t="s">
        <v>21</v>
      </c>
      <c r="I628" s="265"/>
      <c r="J628" s="262"/>
      <c r="K628" s="262"/>
      <c r="L628" s="266"/>
      <c r="M628" s="267"/>
      <c r="N628" s="268"/>
      <c r="O628" s="268"/>
      <c r="P628" s="268"/>
      <c r="Q628" s="268"/>
      <c r="R628" s="268"/>
      <c r="S628" s="268"/>
      <c r="T628" s="269"/>
      <c r="AT628" s="270" t="s">
        <v>217</v>
      </c>
      <c r="AU628" s="270" t="s">
        <v>81</v>
      </c>
      <c r="AV628" s="13" t="s">
        <v>79</v>
      </c>
      <c r="AW628" s="13" t="s">
        <v>35</v>
      </c>
      <c r="AX628" s="13" t="s">
        <v>72</v>
      </c>
      <c r="AY628" s="270" t="s">
        <v>209</v>
      </c>
    </row>
    <row r="629" s="14" customFormat="1">
      <c r="B629" s="271"/>
      <c r="C629" s="272"/>
      <c r="D629" s="251" t="s">
        <v>217</v>
      </c>
      <c r="E629" s="273" t="s">
        <v>21</v>
      </c>
      <c r="F629" s="274" t="s">
        <v>220</v>
      </c>
      <c r="G629" s="272"/>
      <c r="H629" s="275">
        <v>81.400000000000006</v>
      </c>
      <c r="I629" s="276"/>
      <c r="J629" s="272"/>
      <c r="K629" s="272"/>
      <c r="L629" s="277"/>
      <c r="M629" s="278"/>
      <c r="N629" s="279"/>
      <c r="O629" s="279"/>
      <c r="P629" s="279"/>
      <c r="Q629" s="279"/>
      <c r="R629" s="279"/>
      <c r="S629" s="279"/>
      <c r="T629" s="280"/>
      <c r="AT629" s="281" t="s">
        <v>217</v>
      </c>
      <c r="AU629" s="281" t="s">
        <v>81</v>
      </c>
      <c r="AV629" s="14" t="s">
        <v>216</v>
      </c>
      <c r="AW629" s="14" t="s">
        <v>35</v>
      </c>
      <c r="AX629" s="14" t="s">
        <v>79</v>
      </c>
      <c r="AY629" s="281" t="s">
        <v>209</v>
      </c>
    </row>
    <row r="630" s="1" customFormat="1" ht="16.5" customHeight="1">
      <c r="B630" s="47"/>
      <c r="C630" s="237" t="s">
        <v>602</v>
      </c>
      <c r="D630" s="237" t="s">
        <v>211</v>
      </c>
      <c r="E630" s="238" t="s">
        <v>970</v>
      </c>
      <c r="F630" s="239" t="s">
        <v>971</v>
      </c>
      <c r="G630" s="240" t="s">
        <v>390</v>
      </c>
      <c r="H630" s="241">
        <v>12</v>
      </c>
      <c r="I630" s="242"/>
      <c r="J630" s="243">
        <f>ROUND(I630*H630,2)</f>
        <v>0</v>
      </c>
      <c r="K630" s="239" t="s">
        <v>215</v>
      </c>
      <c r="L630" s="73"/>
      <c r="M630" s="244" t="s">
        <v>21</v>
      </c>
      <c r="N630" s="245" t="s">
        <v>43</v>
      </c>
      <c r="O630" s="48"/>
      <c r="P630" s="246">
        <f>O630*H630</f>
        <v>0</v>
      </c>
      <c r="Q630" s="246">
        <v>0</v>
      </c>
      <c r="R630" s="246">
        <f>Q630*H630</f>
        <v>0</v>
      </c>
      <c r="S630" s="246">
        <v>0.036999999999999998</v>
      </c>
      <c r="T630" s="247">
        <f>S630*H630</f>
        <v>0.44399999999999995</v>
      </c>
      <c r="AR630" s="25" t="s">
        <v>216</v>
      </c>
      <c r="AT630" s="25" t="s">
        <v>211</v>
      </c>
      <c r="AU630" s="25" t="s">
        <v>81</v>
      </c>
      <c r="AY630" s="25" t="s">
        <v>209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25" t="s">
        <v>79</v>
      </c>
      <c r="BK630" s="248">
        <f>ROUND(I630*H630,2)</f>
        <v>0</v>
      </c>
      <c r="BL630" s="25" t="s">
        <v>216</v>
      </c>
      <c r="BM630" s="25" t="s">
        <v>972</v>
      </c>
    </row>
    <row r="631" s="12" customFormat="1">
      <c r="B631" s="249"/>
      <c r="C631" s="250"/>
      <c r="D631" s="251" t="s">
        <v>217</v>
      </c>
      <c r="E631" s="252" t="s">
        <v>21</v>
      </c>
      <c r="F631" s="253" t="s">
        <v>973</v>
      </c>
      <c r="G631" s="250"/>
      <c r="H631" s="254">
        <v>12</v>
      </c>
      <c r="I631" s="255"/>
      <c r="J631" s="250"/>
      <c r="K631" s="250"/>
      <c r="L631" s="256"/>
      <c r="M631" s="257"/>
      <c r="N631" s="258"/>
      <c r="O631" s="258"/>
      <c r="P631" s="258"/>
      <c r="Q631" s="258"/>
      <c r="R631" s="258"/>
      <c r="S631" s="258"/>
      <c r="T631" s="259"/>
      <c r="AT631" s="260" t="s">
        <v>217</v>
      </c>
      <c r="AU631" s="260" t="s">
        <v>81</v>
      </c>
      <c r="AV631" s="12" t="s">
        <v>81</v>
      </c>
      <c r="AW631" s="12" t="s">
        <v>35</v>
      </c>
      <c r="AX631" s="12" t="s">
        <v>72</v>
      </c>
      <c r="AY631" s="260" t="s">
        <v>209</v>
      </c>
    </row>
    <row r="632" s="14" customFormat="1">
      <c r="B632" s="271"/>
      <c r="C632" s="272"/>
      <c r="D632" s="251" t="s">
        <v>217</v>
      </c>
      <c r="E632" s="273" t="s">
        <v>21</v>
      </c>
      <c r="F632" s="274" t="s">
        <v>220</v>
      </c>
      <c r="G632" s="272"/>
      <c r="H632" s="275">
        <v>12</v>
      </c>
      <c r="I632" s="276"/>
      <c r="J632" s="272"/>
      <c r="K632" s="272"/>
      <c r="L632" s="277"/>
      <c r="M632" s="278"/>
      <c r="N632" s="279"/>
      <c r="O632" s="279"/>
      <c r="P632" s="279"/>
      <c r="Q632" s="279"/>
      <c r="R632" s="279"/>
      <c r="S632" s="279"/>
      <c r="T632" s="280"/>
      <c r="AT632" s="281" t="s">
        <v>217</v>
      </c>
      <c r="AU632" s="281" t="s">
        <v>81</v>
      </c>
      <c r="AV632" s="14" t="s">
        <v>216</v>
      </c>
      <c r="AW632" s="14" t="s">
        <v>35</v>
      </c>
      <c r="AX632" s="14" t="s">
        <v>79</v>
      </c>
      <c r="AY632" s="281" t="s">
        <v>209</v>
      </c>
    </row>
    <row r="633" s="1" customFormat="1" ht="25.5" customHeight="1">
      <c r="B633" s="47"/>
      <c r="C633" s="237" t="s">
        <v>974</v>
      </c>
      <c r="D633" s="237" t="s">
        <v>211</v>
      </c>
      <c r="E633" s="238" t="s">
        <v>975</v>
      </c>
      <c r="F633" s="239" t="s">
        <v>976</v>
      </c>
      <c r="G633" s="240" t="s">
        <v>268</v>
      </c>
      <c r="H633" s="241">
        <v>140.09</v>
      </c>
      <c r="I633" s="242"/>
      <c r="J633" s="243">
        <f>ROUND(I633*H633,2)</f>
        <v>0</v>
      </c>
      <c r="K633" s="239" t="s">
        <v>215</v>
      </c>
      <c r="L633" s="73"/>
      <c r="M633" s="244" t="s">
        <v>21</v>
      </c>
      <c r="N633" s="245" t="s">
        <v>43</v>
      </c>
      <c r="O633" s="48"/>
      <c r="P633" s="246">
        <f>O633*H633</f>
        <v>0</v>
      </c>
      <c r="Q633" s="246">
        <v>0</v>
      </c>
      <c r="R633" s="246">
        <f>Q633*H633</f>
        <v>0</v>
      </c>
      <c r="S633" s="246">
        <v>0.02</v>
      </c>
      <c r="T633" s="247">
        <f>S633*H633</f>
        <v>2.8018000000000001</v>
      </c>
      <c r="AR633" s="25" t="s">
        <v>216</v>
      </c>
      <c r="AT633" s="25" t="s">
        <v>211</v>
      </c>
      <c r="AU633" s="25" t="s">
        <v>81</v>
      </c>
      <c r="AY633" s="25" t="s">
        <v>209</v>
      </c>
      <c r="BE633" s="248">
        <f>IF(N633="základní",J633,0)</f>
        <v>0</v>
      </c>
      <c r="BF633" s="248">
        <f>IF(N633="snížená",J633,0)</f>
        <v>0</v>
      </c>
      <c r="BG633" s="248">
        <f>IF(N633="zákl. přenesená",J633,0)</f>
        <v>0</v>
      </c>
      <c r="BH633" s="248">
        <f>IF(N633="sníž. přenesená",J633,0)</f>
        <v>0</v>
      </c>
      <c r="BI633" s="248">
        <f>IF(N633="nulová",J633,0)</f>
        <v>0</v>
      </c>
      <c r="BJ633" s="25" t="s">
        <v>79</v>
      </c>
      <c r="BK633" s="248">
        <f>ROUND(I633*H633,2)</f>
        <v>0</v>
      </c>
      <c r="BL633" s="25" t="s">
        <v>216</v>
      </c>
      <c r="BM633" s="25" t="s">
        <v>977</v>
      </c>
    </row>
    <row r="634" s="12" customFormat="1">
      <c r="B634" s="249"/>
      <c r="C634" s="250"/>
      <c r="D634" s="251" t="s">
        <v>217</v>
      </c>
      <c r="E634" s="252" t="s">
        <v>21</v>
      </c>
      <c r="F634" s="253" t="s">
        <v>554</v>
      </c>
      <c r="G634" s="250"/>
      <c r="H634" s="254">
        <v>140.09</v>
      </c>
      <c r="I634" s="255"/>
      <c r="J634" s="250"/>
      <c r="K634" s="250"/>
      <c r="L634" s="256"/>
      <c r="M634" s="257"/>
      <c r="N634" s="258"/>
      <c r="O634" s="258"/>
      <c r="P634" s="258"/>
      <c r="Q634" s="258"/>
      <c r="R634" s="258"/>
      <c r="S634" s="258"/>
      <c r="T634" s="259"/>
      <c r="AT634" s="260" t="s">
        <v>217</v>
      </c>
      <c r="AU634" s="260" t="s">
        <v>81</v>
      </c>
      <c r="AV634" s="12" t="s">
        <v>81</v>
      </c>
      <c r="AW634" s="12" t="s">
        <v>35</v>
      </c>
      <c r="AX634" s="12" t="s">
        <v>72</v>
      </c>
      <c r="AY634" s="260" t="s">
        <v>209</v>
      </c>
    </row>
    <row r="635" s="13" customFormat="1">
      <c r="B635" s="261"/>
      <c r="C635" s="262"/>
      <c r="D635" s="251" t="s">
        <v>217</v>
      </c>
      <c r="E635" s="263" t="s">
        <v>21</v>
      </c>
      <c r="F635" s="264" t="s">
        <v>925</v>
      </c>
      <c r="G635" s="262"/>
      <c r="H635" s="263" t="s">
        <v>21</v>
      </c>
      <c r="I635" s="265"/>
      <c r="J635" s="262"/>
      <c r="K635" s="262"/>
      <c r="L635" s="266"/>
      <c r="M635" s="267"/>
      <c r="N635" s="268"/>
      <c r="O635" s="268"/>
      <c r="P635" s="268"/>
      <c r="Q635" s="268"/>
      <c r="R635" s="268"/>
      <c r="S635" s="268"/>
      <c r="T635" s="269"/>
      <c r="AT635" s="270" t="s">
        <v>217</v>
      </c>
      <c r="AU635" s="270" t="s">
        <v>81</v>
      </c>
      <c r="AV635" s="13" t="s">
        <v>79</v>
      </c>
      <c r="AW635" s="13" t="s">
        <v>35</v>
      </c>
      <c r="AX635" s="13" t="s">
        <v>72</v>
      </c>
      <c r="AY635" s="270" t="s">
        <v>209</v>
      </c>
    </row>
    <row r="636" s="14" customFormat="1">
      <c r="B636" s="271"/>
      <c r="C636" s="272"/>
      <c r="D636" s="251" t="s">
        <v>217</v>
      </c>
      <c r="E636" s="273" t="s">
        <v>21</v>
      </c>
      <c r="F636" s="274" t="s">
        <v>220</v>
      </c>
      <c r="G636" s="272"/>
      <c r="H636" s="275">
        <v>140.09</v>
      </c>
      <c r="I636" s="276"/>
      <c r="J636" s="272"/>
      <c r="K636" s="272"/>
      <c r="L636" s="277"/>
      <c r="M636" s="278"/>
      <c r="N636" s="279"/>
      <c r="O636" s="279"/>
      <c r="P636" s="279"/>
      <c r="Q636" s="279"/>
      <c r="R636" s="279"/>
      <c r="S636" s="279"/>
      <c r="T636" s="280"/>
      <c r="AT636" s="281" t="s">
        <v>217</v>
      </c>
      <c r="AU636" s="281" t="s">
        <v>81</v>
      </c>
      <c r="AV636" s="14" t="s">
        <v>216</v>
      </c>
      <c r="AW636" s="14" t="s">
        <v>35</v>
      </c>
      <c r="AX636" s="14" t="s">
        <v>79</v>
      </c>
      <c r="AY636" s="281" t="s">
        <v>209</v>
      </c>
    </row>
    <row r="637" s="1" customFormat="1" ht="25.5" customHeight="1">
      <c r="B637" s="47"/>
      <c r="C637" s="237" t="s">
        <v>607</v>
      </c>
      <c r="D637" s="237" t="s">
        <v>211</v>
      </c>
      <c r="E637" s="238" t="s">
        <v>978</v>
      </c>
      <c r="F637" s="239" t="s">
        <v>979</v>
      </c>
      <c r="G637" s="240" t="s">
        <v>268</v>
      </c>
      <c r="H637" s="241">
        <v>2</v>
      </c>
      <c r="I637" s="242"/>
      <c r="J637" s="243">
        <f>ROUND(I637*H637,2)</f>
        <v>0</v>
      </c>
      <c r="K637" s="239" t="s">
        <v>215</v>
      </c>
      <c r="L637" s="73"/>
      <c r="M637" s="244" t="s">
        <v>21</v>
      </c>
      <c r="N637" s="245" t="s">
        <v>43</v>
      </c>
      <c r="O637" s="48"/>
      <c r="P637" s="246">
        <f>O637*H637</f>
        <v>0</v>
      </c>
      <c r="Q637" s="246">
        <v>0</v>
      </c>
      <c r="R637" s="246">
        <f>Q637*H637</f>
        <v>0</v>
      </c>
      <c r="S637" s="246">
        <v>0.029000000000000001</v>
      </c>
      <c r="T637" s="247">
        <f>S637*H637</f>
        <v>0.058000000000000003</v>
      </c>
      <c r="AR637" s="25" t="s">
        <v>216</v>
      </c>
      <c r="AT637" s="25" t="s">
        <v>211</v>
      </c>
      <c r="AU637" s="25" t="s">
        <v>81</v>
      </c>
      <c r="AY637" s="25" t="s">
        <v>209</v>
      </c>
      <c r="BE637" s="248">
        <f>IF(N637="základní",J637,0)</f>
        <v>0</v>
      </c>
      <c r="BF637" s="248">
        <f>IF(N637="snížená",J637,0)</f>
        <v>0</v>
      </c>
      <c r="BG637" s="248">
        <f>IF(N637="zákl. přenesená",J637,0)</f>
        <v>0</v>
      </c>
      <c r="BH637" s="248">
        <f>IF(N637="sníž. přenesená",J637,0)</f>
        <v>0</v>
      </c>
      <c r="BI637" s="248">
        <f>IF(N637="nulová",J637,0)</f>
        <v>0</v>
      </c>
      <c r="BJ637" s="25" t="s">
        <v>79</v>
      </c>
      <c r="BK637" s="248">
        <f>ROUND(I637*H637,2)</f>
        <v>0</v>
      </c>
      <c r="BL637" s="25" t="s">
        <v>216</v>
      </c>
      <c r="BM637" s="25" t="s">
        <v>980</v>
      </c>
    </row>
    <row r="638" s="12" customFormat="1">
      <c r="B638" s="249"/>
      <c r="C638" s="250"/>
      <c r="D638" s="251" t="s">
        <v>217</v>
      </c>
      <c r="E638" s="252" t="s">
        <v>21</v>
      </c>
      <c r="F638" s="253" t="s">
        <v>981</v>
      </c>
      <c r="G638" s="250"/>
      <c r="H638" s="254">
        <v>2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AT638" s="260" t="s">
        <v>217</v>
      </c>
      <c r="AU638" s="260" t="s">
        <v>81</v>
      </c>
      <c r="AV638" s="12" t="s">
        <v>81</v>
      </c>
      <c r="AW638" s="12" t="s">
        <v>35</v>
      </c>
      <c r="AX638" s="12" t="s">
        <v>72</v>
      </c>
      <c r="AY638" s="260" t="s">
        <v>209</v>
      </c>
    </row>
    <row r="639" s="14" customFormat="1">
      <c r="B639" s="271"/>
      <c r="C639" s="272"/>
      <c r="D639" s="251" t="s">
        <v>217</v>
      </c>
      <c r="E639" s="273" t="s">
        <v>21</v>
      </c>
      <c r="F639" s="274" t="s">
        <v>220</v>
      </c>
      <c r="G639" s="272"/>
      <c r="H639" s="275">
        <v>2</v>
      </c>
      <c r="I639" s="276"/>
      <c r="J639" s="272"/>
      <c r="K639" s="272"/>
      <c r="L639" s="277"/>
      <c r="M639" s="278"/>
      <c r="N639" s="279"/>
      <c r="O639" s="279"/>
      <c r="P639" s="279"/>
      <c r="Q639" s="279"/>
      <c r="R639" s="279"/>
      <c r="S639" s="279"/>
      <c r="T639" s="280"/>
      <c r="AT639" s="281" t="s">
        <v>217</v>
      </c>
      <c r="AU639" s="281" t="s">
        <v>81</v>
      </c>
      <c r="AV639" s="14" t="s">
        <v>216</v>
      </c>
      <c r="AW639" s="14" t="s">
        <v>35</v>
      </c>
      <c r="AX639" s="14" t="s">
        <v>79</v>
      </c>
      <c r="AY639" s="281" t="s">
        <v>209</v>
      </c>
    </row>
    <row r="640" s="1" customFormat="1" ht="25.5" customHeight="1">
      <c r="B640" s="47"/>
      <c r="C640" s="237" t="s">
        <v>982</v>
      </c>
      <c r="D640" s="237" t="s">
        <v>211</v>
      </c>
      <c r="E640" s="238" t="s">
        <v>983</v>
      </c>
      <c r="F640" s="239" t="s">
        <v>984</v>
      </c>
      <c r="G640" s="240" t="s">
        <v>268</v>
      </c>
      <c r="H640" s="241">
        <v>102</v>
      </c>
      <c r="I640" s="242"/>
      <c r="J640" s="243">
        <f>ROUND(I640*H640,2)</f>
        <v>0</v>
      </c>
      <c r="K640" s="239" t="s">
        <v>215</v>
      </c>
      <c r="L640" s="73"/>
      <c r="M640" s="244" t="s">
        <v>21</v>
      </c>
      <c r="N640" s="245" t="s">
        <v>43</v>
      </c>
      <c r="O640" s="48"/>
      <c r="P640" s="246">
        <f>O640*H640</f>
        <v>0</v>
      </c>
      <c r="Q640" s="246">
        <v>0</v>
      </c>
      <c r="R640" s="246">
        <f>Q640*H640</f>
        <v>0</v>
      </c>
      <c r="S640" s="246">
        <v>0.050000000000000003</v>
      </c>
      <c r="T640" s="247">
        <f>S640*H640</f>
        <v>5.1000000000000005</v>
      </c>
      <c r="AR640" s="25" t="s">
        <v>216</v>
      </c>
      <c r="AT640" s="25" t="s">
        <v>211</v>
      </c>
      <c r="AU640" s="25" t="s">
        <v>81</v>
      </c>
      <c r="AY640" s="25" t="s">
        <v>209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25" t="s">
        <v>79</v>
      </c>
      <c r="BK640" s="248">
        <f>ROUND(I640*H640,2)</f>
        <v>0</v>
      </c>
      <c r="BL640" s="25" t="s">
        <v>216</v>
      </c>
      <c r="BM640" s="25" t="s">
        <v>985</v>
      </c>
    </row>
    <row r="641" s="12" customFormat="1">
      <c r="B641" s="249"/>
      <c r="C641" s="250"/>
      <c r="D641" s="251" t="s">
        <v>217</v>
      </c>
      <c r="E641" s="252" t="s">
        <v>21</v>
      </c>
      <c r="F641" s="253" t="s">
        <v>986</v>
      </c>
      <c r="G641" s="250"/>
      <c r="H641" s="254">
        <v>102</v>
      </c>
      <c r="I641" s="255"/>
      <c r="J641" s="250"/>
      <c r="K641" s="250"/>
      <c r="L641" s="256"/>
      <c r="M641" s="257"/>
      <c r="N641" s="258"/>
      <c r="O641" s="258"/>
      <c r="P641" s="258"/>
      <c r="Q641" s="258"/>
      <c r="R641" s="258"/>
      <c r="S641" s="258"/>
      <c r="T641" s="259"/>
      <c r="AT641" s="260" t="s">
        <v>217</v>
      </c>
      <c r="AU641" s="260" t="s">
        <v>81</v>
      </c>
      <c r="AV641" s="12" t="s">
        <v>81</v>
      </c>
      <c r="AW641" s="12" t="s">
        <v>35</v>
      </c>
      <c r="AX641" s="12" t="s">
        <v>72</v>
      </c>
      <c r="AY641" s="260" t="s">
        <v>209</v>
      </c>
    </row>
    <row r="642" s="14" customFormat="1">
      <c r="B642" s="271"/>
      <c r="C642" s="272"/>
      <c r="D642" s="251" t="s">
        <v>217</v>
      </c>
      <c r="E642" s="273" t="s">
        <v>21</v>
      </c>
      <c r="F642" s="274" t="s">
        <v>220</v>
      </c>
      <c r="G642" s="272"/>
      <c r="H642" s="275">
        <v>102</v>
      </c>
      <c r="I642" s="276"/>
      <c r="J642" s="272"/>
      <c r="K642" s="272"/>
      <c r="L642" s="277"/>
      <c r="M642" s="278"/>
      <c r="N642" s="279"/>
      <c r="O642" s="279"/>
      <c r="P642" s="279"/>
      <c r="Q642" s="279"/>
      <c r="R642" s="279"/>
      <c r="S642" s="279"/>
      <c r="T642" s="280"/>
      <c r="AT642" s="281" t="s">
        <v>217</v>
      </c>
      <c r="AU642" s="281" t="s">
        <v>81</v>
      </c>
      <c r="AV642" s="14" t="s">
        <v>216</v>
      </c>
      <c r="AW642" s="14" t="s">
        <v>35</v>
      </c>
      <c r="AX642" s="14" t="s">
        <v>79</v>
      </c>
      <c r="AY642" s="281" t="s">
        <v>209</v>
      </c>
    </row>
    <row r="643" s="1" customFormat="1" ht="25.5" customHeight="1">
      <c r="B643" s="47"/>
      <c r="C643" s="237" t="s">
        <v>610</v>
      </c>
      <c r="D643" s="237" t="s">
        <v>211</v>
      </c>
      <c r="E643" s="238" t="s">
        <v>987</v>
      </c>
      <c r="F643" s="239" t="s">
        <v>988</v>
      </c>
      <c r="G643" s="240" t="s">
        <v>268</v>
      </c>
      <c r="H643" s="241">
        <v>386.678</v>
      </c>
      <c r="I643" s="242"/>
      <c r="J643" s="243">
        <f>ROUND(I643*H643,2)</f>
        <v>0</v>
      </c>
      <c r="K643" s="239" t="s">
        <v>215</v>
      </c>
      <c r="L643" s="73"/>
      <c r="M643" s="244" t="s">
        <v>21</v>
      </c>
      <c r="N643" s="245" t="s">
        <v>43</v>
      </c>
      <c r="O643" s="48"/>
      <c r="P643" s="246">
        <f>O643*H643</f>
        <v>0</v>
      </c>
      <c r="Q643" s="246">
        <v>0</v>
      </c>
      <c r="R643" s="246">
        <f>Q643*H643</f>
        <v>0</v>
      </c>
      <c r="S643" s="246">
        <v>0.02</v>
      </c>
      <c r="T643" s="247">
        <f>S643*H643</f>
        <v>7.7335599999999998</v>
      </c>
      <c r="AR643" s="25" t="s">
        <v>216</v>
      </c>
      <c r="AT643" s="25" t="s">
        <v>211</v>
      </c>
      <c r="AU643" s="25" t="s">
        <v>81</v>
      </c>
      <c r="AY643" s="25" t="s">
        <v>209</v>
      </c>
      <c r="BE643" s="248">
        <f>IF(N643="základní",J643,0)</f>
        <v>0</v>
      </c>
      <c r="BF643" s="248">
        <f>IF(N643="snížená",J643,0)</f>
        <v>0</v>
      </c>
      <c r="BG643" s="248">
        <f>IF(N643="zákl. přenesená",J643,0)</f>
        <v>0</v>
      </c>
      <c r="BH643" s="248">
        <f>IF(N643="sníž. přenesená",J643,0)</f>
        <v>0</v>
      </c>
      <c r="BI643" s="248">
        <f>IF(N643="nulová",J643,0)</f>
        <v>0</v>
      </c>
      <c r="BJ643" s="25" t="s">
        <v>79</v>
      </c>
      <c r="BK643" s="248">
        <f>ROUND(I643*H643,2)</f>
        <v>0</v>
      </c>
      <c r="BL643" s="25" t="s">
        <v>216</v>
      </c>
      <c r="BM643" s="25" t="s">
        <v>989</v>
      </c>
    </row>
    <row r="644" s="12" customFormat="1">
      <c r="B644" s="249"/>
      <c r="C644" s="250"/>
      <c r="D644" s="251" t="s">
        <v>217</v>
      </c>
      <c r="E644" s="252" t="s">
        <v>21</v>
      </c>
      <c r="F644" s="253" t="s">
        <v>568</v>
      </c>
      <c r="G644" s="250"/>
      <c r="H644" s="254">
        <v>386.678</v>
      </c>
      <c r="I644" s="255"/>
      <c r="J644" s="250"/>
      <c r="K644" s="250"/>
      <c r="L644" s="256"/>
      <c r="M644" s="257"/>
      <c r="N644" s="258"/>
      <c r="O644" s="258"/>
      <c r="P644" s="258"/>
      <c r="Q644" s="258"/>
      <c r="R644" s="258"/>
      <c r="S644" s="258"/>
      <c r="T644" s="259"/>
      <c r="AT644" s="260" t="s">
        <v>217</v>
      </c>
      <c r="AU644" s="260" t="s">
        <v>81</v>
      </c>
      <c r="AV644" s="12" t="s">
        <v>81</v>
      </c>
      <c r="AW644" s="12" t="s">
        <v>35</v>
      </c>
      <c r="AX644" s="12" t="s">
        <v>72</v>
      </c>
      <c r="AY644" s="260" t="s">
        <v>209</v>
      </c>
    </row>
    <row r="645" s="13" customFormat="1">
      <c r="B645" s="261"/>
      <c r="C645" s="262"/>
      <c r="D645" s="251" t="s">
        <v>217</v>
      </c>
      <c r="E645" s="263" t="s">
        <v>21</v>
      </c>
      <c r="F645" s="264" t="s">
        <v>925</v>
      </c>
      <c r="G645" s="262"/>
      <c r="H645" s="263" t="s">
        <v>21</v>
      </c>
      <c r="I645" s="265"/>
      <c r="J645" s="262"/>
      <c r="K645" s="262"/>
      <c r="L645" s="266"/>
      <c r="M645" s="267"/>
      <c r="N645" s="268"/>
      <c r="O645" s="268"/>
      <c r="P645" s="268"/>
      <c r="Q645" s="268"/>
      <c r="R645" s="268"/>
      <c r="S645" s="268"/>
      <c r="T645" s="269"/>
      <c r="AT645" s="270" t="s">
        <v>217</v>
      </c>
      <c r="AU645" s="270" t="s">
        <v>81</v>
      </c>
      <c r="AV645" s="13" t="s">
        <v>79</v>
      </c>
      <c r="AW645" s="13" t="s">
        <v>35</v>
      </c>
      <c r="AX645" s="13" t="s">
        <v>72</v>
      </c>
      <c r="AY645" s="270" t="s">
        <v>209</v>
      </c>
    </row>
    <row r="646" s="14" customFormat="1">
      <c r="B646" s="271"/>
      <c r="C646" s="272"/>
      <c r="D646" s="251" t="s">
        <v>217</v>
      </c>
      <c r="E646" s="273" t="s">
        <v>21</v>
      </c>
      <c r="F646" s="274" t="s">
        <v>220</v>
      </c>
      <c r="G646" s="272"/>
      <c r="H646" s="275">
        <v>386.678</v>
      </c>
      <c r="I646" s="276"/>
      <c r="J646" s="272"/>
      <c r="K646" s="272"/>
      <c r="L646" s="277"/>
      <c r="M646" s="278"/>
      <c r="N646" s="279"/>
      <c r="O646" s="279"/>
      <c r="P646" s="279"/>
      <c r="Q646" s="279"/>
      <c r="R646" s="279"/>
      <c r="S646" s="279"/>
      <c r="T646" s="280"/>
      <c r="AT646" s="281" t="s">
        <v>217</v>
      </c>
      <c r="AU646" s="281" t="s">
        <v>81</v>
      </c>
      <c r="AV646" s="14" t="s">
        <v>216</v>
      </c>
      <c r="AW646" s="14" t="s">
        <v>35</v>
      </c>
      <c r="AX646" s="14" t="s">
        <v>79</v>
      </c>
      <c r="AY646" s="281" t="s">
        <v>209</v>
      </c>
    </row>
    <row r="647" s="1" customFormat="1" ht="16.5" customHeight="1">
      <c r="B647" s="47"/>
      <c r="C647" s="237" t="s">
        <v>990</v>
      </c>
      <c r="D647" s="237" t="s">
        <v>211</v>
      </c>
      <c r="E647" s="238" t="s">
        <v>991</v>
      </c>
      <c r="F647" s="239" t="s">
        <v>992</v>
      </c>
      <c r="G647" s="240" t="s">
        <v>268</v>
      </c>
      <c r="H647" s="241">
        <v>420</v>
      </c>
      <c r="I647" s="242"/>
      <c r="J647" s="243">
        <f>ROUND(I647*H647,2)</f>
        <v>0</v>
      </c>
      <c r="K647" s="239" t="s">
        <v>215</v>
      </c>
      <c r="L647" s="73"/>
      <c r="M647" s="244" t="s">
        <v>21</v>
      </c>
      <c r="N647" s="245" t="s">
        <v>43</v>
      </c>
      <c r="O647" s="48"/>
      <c r="P647" s="246">
        <f>O647*H647</f>
        <v>0</v>
      </c>
      <c r="Q647" s="246">
        <v>0</v>
      </c>
      <c r="R647" s="246">
        <f>Q647*H647</f>
        <v>0</v>
      </c>
      <c r="S647" s="246">
        <v>0.0060000000000000001</v>
      </c>
      <c r="T647" s="247">
        <f>S647*H647</f>
        <v>2.52</v>
      </c>
      <c r="AR647" s="25" t="s">
        <v>216</v>
      </c>
      <c r="AT647" s="25" t="s">
        <v>211</v>
      </c>
      <c r="AU647" s="25" t="s">
        <v>81</v>
      </c>
      <c r="AY647" s="25" t="s">
        <v>209</v>
      </c>
      <c r="BE647" s="248">
        <f>IF(N647="základní",J647,0)</f>
        <v>0</v>
      </c>
      <c r="BF647" s="248">
        <f>IF(N647="snížená",J647,0)</f>
        <v>0</v>
      </c>
      <c r="BG647" s="248">
        <f>IF(N647="zákl. přenesená",J647,0)</f>
        <v>0</v>
      </c>
      <c r="BH647" s="248">
        <f>IF(N647="sníž. přenesená",J647,0)</f>
        <v>0</v>
      </c>
      <c r="BI647" s="248">
        <f>IF(N647="nulová",J647,0)</f>
        <v>0</v>
      </c>
      <c r="BJ647" s="25" t="s">
        <v>79</v>
      </c>
      <c r="BK647" s="248">
        <f>ROUND(I647*H647,2)</f>
        <v>0</v>
      </c>
      <c r="BL647" s="25" t="s">
        <v>216</v>
      </c>
      <c r="BM647" s="25" t="s">
        <v>993</v>
      </c>
    </row>
    <row r="648" s="12" customFormat="1">
      <c r="B648" s="249"/>
      <c r="C648" s="250"/>
      <c r="D648" s="251" t="s">
        <v>217</v>
      </c>
      <c r="E648" s="252" t="s">
        <v>21</v>
      </c>
      <c r="F648" s="253" t="s">
        <v>994</v>
      </c>
      <c r="G648" s="250"/>
      <c r="H648" s="254">
        <v>420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AT648" s="260" t="s">
        <v>217</v>
      </c>
      <c r="AU648" s="260" t="s">
        <v>81</v>
      </c>
      <c r="AV648" s="12" t="s">
        <v>81</v>
      </c>
      <c r="AW648" s="12" t="s">
        <v>35</v>
      </c>
      <c r="AX648" s="12" t="s">
        <v>72</v>
      </c>
      <c r="AY648" s="260" t="s">
        <v>209</v>
      </c>
    </row>
    <row r="649" s="14" customFormat="1">
      <c r="B649" s="271"/>
      <c r="C649" s="272"/>
      <c r="D649" s="251" t="s">
        <v>217</v>
      </c>
      <c r="E649" s="273" t="s">
        <v>21</v>
      </c>
      <c r="F649" s="274" t="s">
        <v>220</v>
      </c>
      <c r="G649" s="272"/>
      <c r="H649" s="275">
        <v>420</v>
      </c>
      <c r="I649" s="276"/>
      <c r="J649" s="272"/>
      <c r="K649" s="272"/>
      <c r="L649" s="277"/>
      <c r="M649" s="278"/>
      <c r="N649" s="279"/>
      <c r="O649" s="279"/>
      <c r="P649" s="279"/>
      <c r="Q649" s="279"/>
      <c r="R649" s="279"/>
      <c r="S649" s="279"/>
      <c r="T649" s="280"/>
      <c r="AT649" s="281" t="s">
        <v>217</v>
      </c>
      <c r="AU649" s="281" t="s">
        <v>81</v>
      </c>
      <c r="AV649" s="14" t="s">
        <v>216</v>
      </c>
      <c r="AW649" s="14" t="s">
        <v>35</v>
      </c>
      <c r="AX649" s="14" t="s">
        <v>79</v>
      </c>
      <c r="AY649" s="281" t="s">
        <v>209</v>
      </c>
    </row>
    <row r="650" s="1" customFormat="1" ht="25.5" customHeight="1">
      <c r="B650" s="47"/>
      <c r="C650" s="237" t="s">
        <v>615</v>
      </c>
      <c r="D650" s="237" t="s">
        <v>211</v>
      </c>
      <c r="E650" s="238" t="s">
        <v>995</v>
      </c>
      <c r="F650" s="239" t="s">
        <v>996</v>
      </c>
      <c r="G650" s="240" t="s">
        <v>390</v>
      </c>
      <c r="H650" s="241">
        <v>22</v>
      </c>
      <c r="I650" s="242"/>
      <c r="J650" s="243">
        <f>ROUND(I650*H650,2)</f>
        <v>0</v>
      </c>
      <c r="K650" s="239" t="s">
        <v>215</v>
      </c>
      <c r="L650" s="73"/>
      <c r="M650" s="244" t="s">
        <v>21</v>
      </c>
      <c r="N650" s="245" t="s">
        <v>43</v>
      </c>
      <c r="O650" s="48"/>
      <c r="P650" s="246">
        <f>O650*H650</f>
        <v>0</v>
      </c>
      <c r="Q650" s="246">
        <v>0.01804</v>
      </c>
      <c r="R650" s="246">
        <f>Q650*H650</f>
        <v>0.39688000000000001</v>
      </c>
      <c r="S650" s="246">
        <v>0</v>
      </c>
      <c r="T650" s="247">
        <f>S650*H650</f>
        <v>0</v>
      </c>
      <c r="AR650" s="25" t="s">
        <v>216</v>
      </c>
      <c r="AT650" s="25" t="s">
        <v>211</v>
      </c>
      <c r="AU650" s="25" t="s">
        <v>81</v>
      </c>
      <c r="AY650" s="25" t="s">
        <v>209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25" t="s">
        <v>79</v>
      </c>
      <c r="BK650" s="248">
        <f>ROUND(I650*H650,2)</f>
        <v>0</v>
      </c>
      <c r="BL650" s="25" t="s">
        <v>216</v>
      </c>
      <c r="BM650" s="25" t="s">
        <v>997</v>
      </c>
    </row>
    <row r="651" s="11" customFormat="1" ht="29.88" customHeight="1">
      <c r="B651" s="221"/>
      <c r="C651" s="222"/>
      <c r="D651" s="223" t="s">
        <v>71</v>
      </c>
      <c r="E651" s="235" t="s">
        <v>998</v>
      </c>
      <c r="F651" s="235" t="s">
        <v>999</v>
      </c>
      <c r="G651" s="222"/>
      <c r="H651" s="222"/>
      <c r="I651" s="225"/>
      <c r="J651" s="236">
        <f>BK651</f>
        <v>0</v>
      </c>
      <c r="K651" s="222"/>
      <c r="L651" s="227"/>
      <c r="M651" s="228"/>
      <c r="N651" s="229"/>
      <c r="O651" s="229"/>
      <c r="P651" s="230">
        <f>SUM(P652:P656)</f>
        <v>0</v>
      </c>
      <c r="Q651" s="229"/>
      <c r="R651" s="230">
        <f>SUM(R652:R656)</f>
        <v>0</v>
      </c>
      <c r="S651" s="229"/>
      <c r="T651" s="231">
        <f>SUM(T652:T656)</f>
        <v>0</v>
      </c>
      <c r="AR651" s="232" t="s">
        <v>79</v>
      </c>
      <c r="AT651" s="233" t="s">
        <v>71</v>
      </c>
      <c r="AU651" s="233" t="s">
        <v>79</v>
      </c>
      <c r="AY651" s="232" t="s">
        <v>209</v>
      </c>
      <c r="BK651" s="234">
        <f>SUM(BK652:BK656)</f>
        <v>0</v>
      </c>
    </row>
    <row r="652" s="1" customFormat="1" ht="25.5" customHeight="1">
      <c r="B652" s="47"/>
      <c r="C652" s="237" t="s">
        <v>1000</v>
      </c>
      <c r="D652" s="237" t="s">
        <v>211</v>
      </c>
      <c r="E652" s="238" t="s">
        <v>1001</v>
      </c>
      <c r="F652" s="239" t="s">
        <v>1002</v>
      </c>
      <c r="G652" s="240" t="s">
        <v>299</v>
      </c>
      <c r="H652" s="241">
        <v>172.33500000000001</v>
      </c>
      <c r="I652" s="242"/>
      <c r="J652" s="243">
        <f>ROUND(I652*H652,2)</f>
        <v>0</v>
      </c>
      <c r="K652" s="239" t="s">
        <v>215</v>
      </c>
      <c r="L652" s="73"/>
      <c r="M652" s="244" t="s">
        <v>21</v>
      </c>
      <c r="N652" s="245" t="s">
        <v>43</v>
      </c>
      <c r="O652" s="48"/>
      <c r="P652" s="246">
        <f>O652*H652</f>
        <v>0</v>
      </c>
      <c r="Q652" s="246">
        <v>0</v>
      </c>
      <c r="R652" s="246">
        <f>Q652*H652</f>
        <v>0</v>
      </c>
      <c r="S652" s="246">
        <v>0</v>
      </c>
      <c r="T652" s="247">
        <f>S652*H652</f>
        <v>0</v>
      </c>
      <c r="AR652" s="25" t="s">
        <v>216</v>
      </c>
      <c r="AT652" s="25" t="s">
        <v>211</v>
      </c>
      <c r="AU652" s="25" t="s">
        <v>81</v>
      </c>
      <c r="AY652" s="25" t="s">
        <v>209</v>
      </c>
      <c r="BE652" s="248">
        <f>IF(N652="základní",J652,0)</f>
        <v>0</v>
      </c>
      <c r="BF652" s="248">
        <f>IF(N652="snížená",J652,0)</f>
        <v>0</v>
      </c>
      <c r="BG652" s="248">
        <f>IF(N652="zákl. přenesená",J652,0)</f>
        <v>0</v>
      </c>
      <c r="BH652" s="248">
        <f>IF(N652="sníž. přenesená",J652,0)</f>
        <v>0</v>
      </c>
      <c r="BI652" s="248">
        <f>IF(N652="nulová",J652,0)</f>
        <v>0</v>
      </c>
      <c r="BJ652" s="25" t="s">
        <v>79</v>
      </c>
      <c r="BK652" s="248">
        <f>ROUND(I652*H652,2)</f>
        <v>0</v>
      </c>
      <c r="BL652" s="25" t="s">
        <v>216</v>
      </c>
      <c r="BM652" s="25" t="s">
        <v>1003</v>
      </c>
    </row>
    <row r="653" s="1" customFormat="1" ht="25.5" customHeight="1">
      <c r="B653" s="47"/>
      <c r="C653" s="237" t="s">
        <v>620</v>
      </c>
      <c r="D653" s="237" t="s">
        <v>211</v>
      </c>
      <c r="E653" s="238" t="s">
        <v>1004</v>
      </c>
      <c r="F653" s="239" t="s">
        <v>1005</v>
      </c>
      <c r="G653" s="240" t="s">
        <v>299</v>
      </c>
      <c r="H653" s="241">
        <v>172.33500000000001</v>
      </c>
      <c r="I653" s="242"/>
      <c r="J653" s="243">
        <f>ROUND(I653*H653,2)</f>
        <v>0</v>
      </c>
      <c r="K653" s="239" t="s">
        <v>215</v>
      </c>
      <c r="L653" s="73"/>
      <c r="M653" s="244" t="s">
        <v>21</v>
      </c>
      <c r="N653" s="245" t="s">
        <v>43</v>
      </c>
      <c r="O653" s="48"/>
      <c r="P653" s="246">
        <f>O653*H653</f>
        <v>0</v>
      </c>
      <c r="Q653" s="246">
        <v>0</v>
      </c>
      <c r="R653" s="246">
        <f>Q653*H653</f>
        <v>0</v>
      </c>
      <c r="S653" s="246">
        <v>0</v>
      </c>
      <c r="T653" s="247">
        <f>S653*H653</f>
        <v>0</v>
      </c>
      <c r="AR653" s="25" t="s">
        <v>216</v>
      </c>
      <c r="AT653" s="25" t="s">
        <v>211</v>
      </c>
      <c r="AU653" s="25" t="s">
        <v>81</v>
      </c>
      <c r="AY653" s="25" t="s">
        <v>209</v>
      </c>
      <c r="BE653" s="248">
        <f>IF(N653="základní",J653,0)</f>
        <v>0</v>
      </c>
      <c r="BF653" s="248">
        <f>IF(N653="snížená",J653,0)</f>
        <v>0</v>
      </c>
      <c r="BG653" s="248">
        <f>IF(N653="zákl. přenesená",J653,0)</f>
        <v>0</v>
      </c>
      <c r="BH653" s="248">
        <f>IF(N653="sníž. přenesená",J653,0)</f>
        <v>0</v>
      </c>
      <c r="BI653" s="248">
        <f>IF(N653="nulová",J653,0)</f>
        <v>0</v>
      </c>
      <c r="BJ653" s="25" t="s">
        <v>79</v>
      </c>
      <c r="BK653" s="248">
        <f>ROUND(I653*H653,2)</f>
        <v>0</v>
      </c>
      <c r="BL653" s="25" t="s">
        <v>216</v>
      </c>
      <c r="BM653" s="25" t="s">
        <v>1006</v>
      </c>
    </row>
    <row r="654" s="1" customFormat="1" ht="25.5" customHeight="1">
      <c r="B654" s="47"/>
      <c r="C654" s="237" t="s">
        <v>1007</v>
      </c>
      <c r="D654" s="237" t="s">
        <v>211</v>
      </c>
      <c r="E654" s="238" t="s">
        <v>1008</v>
      </c>
      <c r="F654" s="239" t="s">
        <v>1009</v>
      </c>
      <c r="G654" s="240" t="s">
        <v>299</v>
      </c>
      <c r="H654" s="241">
        <v>1723.3499999999999</v>
      </c>
      <c r="I654" s="242"/>
      <c r="J654" s="243">
        <f>ROUND(I654*H654,2)</f>
        <v>0</v>
      </c>
      <c r="K654" s="239" t="s">
        <v>215</v>
      </c>
      <c r="L654" s="73"/>
      <c r="M654" s="244" t="s">
        <v>21</v>
      </c>
      <c r="N654" s="245" t="s">
        <v>43</v>
      </c>
      <c r="O654" s="48"/>
      <c r="P654" s="246">
        <f>O654*H654</f>
        <v>0</v>
      </c>
      <c r="Q654" s="246">
        <v>0</v>
      </c>
      <c r="R654" s="246">
        <f>Q654*H654</f>
        <v>0</v>
      </c>
      <c r="S654" s="246">
        <v>0</v>
      </c>
      <c r="T654" s="247">
        <f>S654*H654</f>
        <v>0</v>
      </c>
      <c r="AR654" s="25" t="s">
        <v>216</v>
      </c>
      <c r="AT654" s="25" t="s">
        <v>211</v>
      </c>
      <c r="AU654" s="25" t="s">
        <v>81</v>
      </c>
      <c r="AY654" s="25" t="s">
        <v>209</v>
      </c>
      <c r="BE654" s="248">
        <f>IF(N654="základní",J654,0)</f>
        <v>0</v>
      </c>
      <c r="BF654" s="248">
        <f>IF(N654="snížená",J654,0)</f>
        <v>0</v>
      </c>
      <c r="BG654" s="248">
        <f>IF(N654="zákl. přenesená",J654,0)</f>
        <v>0</v>
      </c>
      <c r="BH654" s="248">
        <f>IF(N654="sníž. přenesená",J654,0)</f>
        <v>0</v>
      </c>
      <c r="BI654" s="248">
        <f>IF(N654="nulová",J654,0)</f>
        <v>0</v>
      </c>
      <c r="BJ654" s="25" t="s">
        <v>79</v>
      </c>
      <c r="BK654" s="248">
        <f>ROUND(I654*H654,2)</f>
        <v>0</v>
      </c>
      <c r="BL654" s="25" t="s">
        <v>216</v>
      </c>
      <c r="BM654" s="25" t="s">
        <v>1010</v>
      </c>
    </row>
    <row r="655" s="12" customFormat="1">
      <c r="B655" s="249"/>
      <c r="C655" s="250"/>
      <c r="D655" s="251" t="s">
        <v>217</v>
      </c>
      <c r="E655" s="250"/>
      <c r="F655" s="253" t="s">
        <v>1011</v>
      </c>
      <c r="G655" s="250"/>
      <c r="H655" s="254">
        <v>1723.3499999999999</v>
      </c>
      <c r="I655" s="255"/>
      <c r="J655" s="250"/>
      <c r="K655" s="250"/>
      <c r="L655" s="256"/>
      <c r="M655" s="257"/>
      <c r="N655" s="258"/>
      <c r="O655" s="258"/>
      <c r="P655" s="258"/>
      <c r="Q655" s="258"/>
      <c r="R655" s="258"/>
      <c r="S655" s="258"/>
      <c r="T655" s="259"/>
      <c r="AT655" s="260" t="s">
        <v>217</v>
      </c>
      <c r="AU655" s="260" t="s">
        <v>81</v>
      </c>
      <c r="AV655" s="12" t="s">
        <v>81</v>
      </c>
      <c r="AW655" s="12" t="s">
        <v>6</v>
      </c>
      <c r="AX655" s="12" t="s">
        <v>79</v>
      </c>
      <c r="AY655" s="260" t="s">
        <v>209</v>
      </c>
    </row>
    <row r="656" s="1" customFormat="1" ht="16.5" customHeight="1">
      <c r="B656" s="47"/>
      <c r="C656" s="237" t="s">
        <v>624</v>
      </c>
      <c r="D656" s="237" t="s">
        <v>211</v>
      </c>
      <c r="E656" s="238" t="s">
        <v>1012</v>
      </c>
      <c r="F656" s="239" t="s">
        <v>1013</v>
      </c>
      <c r="G656" s="240" t="s">
        <v>299</v>
      </c>
      <c r="H656" s="241">
        <v>172.33500000000001</v>
      </c>
      <c r="I656" s="242"/>
      <c r="J656" s="243">
        <f>ROUND(I656*H656,2)</f>
        <v>0</v>
      </c>
      <c r="K656" s="239" t="s">
        <v>21</v>
      </c>
      <c r="L656" s="73"/>
      <c r="M656" s="244" t="s">
        <v>21</v>
      </c>
      <c r="N656" s="245" t="s">
        <v>43</v>
      </c>
      <c r="O656" s="48"/>
      <c r="P656" s="246">
        <f>O656*H656</f>
        <v>0</v>
      </c>
      <c r="Q656" s="246">
        <v>0</v>
      </c>
      <c r="R656" s="246">
        <f>Q656*H656</f>
        <v>0</v>
      </c>
      <c r="S656" s="246">
        <v>0</v>
      </c>
      <c r="T656" s="247">
        <f>S656*H656</f>
        <v>0</v>
      </c>
      <c r="AR656" s="25" t="s">
        <v>216</v>
      </c>
      <c r="AT656" s="25" t="s">
        <v>211</v>
      </c>
      <c r="AU656" s="25" t="s">
        <v>81</v>
      </c>
      <c r="AY656" s="25" t="s">
        <v>209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25" t="s">
        <v>79</v>
      </c>
      <c r="BK656" s="248">
        <f>ROUND(I656*H656,2)</f>
        <v>0</v>
      </c>
      <c r="BL656" s="25" t="s">
        <v>216</v>
      </c>
      <c r="BM656" s="25" t="s">
        <v>1014</v>
      </c>
    </row>
    <row r="657" s="11" customFormat="1" ht="29.88" customHeight="1">
      <c r="B657" s="221"/>
      <c r="C657" s="222"/>
      <c r="D657" s="223" t="s">
        <v>71</v>
      </c>
      <c r="E657" s="235" t="s">
        <v>1015</v>
      </c>
      <c r="F657" s="235" t="s">
        <v>1016</v>
      </c>
      <c r="G657" s="222"/>
      <c r="H657" s="222"/>
      <c r="I657" s="225"/>
      <c r="J657" s="236">
        <f>BK657</f>
        <v>0</v>
      </c>
      <c r="K657" s="222"/>
      <c r="L657" s="227"/>
      <c r="M657" s="228"/>
      <c r="N657" s="229"/>
      <c r="O657" s="229"/>
      <c r="P657" s="230">
        <f>P658</f>
        <v>0</v>
      </c>
      <c r="Q657" s="229"/>
      <c r="R657" s="230">
        <f>R658</f>
        <v>0</v>
      </c>
      <c r="S657" s="229"/>
      <c r="T657" s="231">
        <f>T658</f>
        <v>0</v>
      </c>
      <c r="AR657" s="232" t="s">
        <v>79</v>
      </c>
      <c r="AT657" s="233" t="s">
        <v>71</v>
      </c>
      <c r="AU657" s="233" t="s">
        <v>79</v>
      </c>
      <c r="AY657" s="232" t="s">
        <v>209</v>
      </c>
      <c r="BK657" s="234">
        <f>BK658</f>
        <v>0</v>
      </c>
    </row>
    <row r="658" s="1" customFormat="1" ht="16.5" customHeight="1">
      <c r="B658" s="47"/>
      <c r="C658" s="237" t="s">
        <v>1017</v>
      </c>
      <c r="D658" s="237" t="s">
        <v>211</v>
      </c>
      <c r="E658" s="238" t="s">
        <v>1018</v>
      </c>
      <c r="F658" s="239" t="s">
        <v>1019</v>
      </c>
      <c r="G658" s="240" t="s">
        <v>299</v>
      </c>
      <c r="H658" s="241">
        <v>250.63</v>
      </c>
      <c r="I658" s="242"/>
      <c r="J658" s="243">
        <f>ROUND(I658*H658,2)</f>
        <v>0</v>
      </c>
      <c r="K658" s="239" t="s">
        <v>215</v>
      </c>
      <c r="L658" s="73"/>
      <c r="M658" s="244" t="s">
        <v>21</v>
      </c>
      <c r="N658" s="245" t="s">
        <v>43</v>
      </c>
      <c r="O658" s="48"/>
      <c r="P658" s="246">
        <f>O658*H658</f>
        <v>0</v>
      </c>
      <c r="Q658" s="246">
        <v>0</v>
      </c>
      <c r="R658" s="246">
        <f>Q658*H658</f>
        <v>0</v>
      </c>
      <c r="S658" s="246">
        <v>0</v>
      </c>
      <c r="T658" s="247">
        <f>S658*H658</f>
        <v>0</v>
      </c>
      <c r="AR658" s="25" t="s">
        <v>216</v>
      </c>
      <c r="AT658" s="25" t="s">
        <v>211</v>
      </c>
      <c r="AU658" s="25" t="s">
        <v>81</v>
      </c>
      <c r="AY658" s="25" t="s">
        <v>209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25" t="s">
        <v>79</v>
      </c>
      <c r="BK658" s="248">
        <f>ROUND(I658*H658,2)</f>
        <v>0</v>
      </c>
      <c r="BL658" s="25" t="s">
        <v>216</v>
      </c>
      <c r="BM658" s="25" t="s">
        <v>1020</v>
      </c>
    </row>
    <row r="659" s="11" customFormat="1" ht="37.44" customHeight="1">
      <c r="B659" s="221"/>
      <c r="C659" s="222"/>
      <c r="D659" s="223" t="s">
        <v>71</v>
      </c>
      <c r="E659" s="224" t="s">
        <v>1021</v>
      </c>
      <c r="F659" s="224" t="s">
        <v>1022</v>
      </c>
      <c r="G659" s="222"/>
      <c r="H659" s="222"/>
      <c r="I659" s="225"/>
      <c r="J659" s="226">
        <f>BK659</f>
        <v>0</v>
      </c>
      <c r="K659" s="222"/>
      <c r="L659" s="227"/>
      <c r="M659" s="228"/>
      <c r="N659" s="229"/>
      <c r="O659" s="229"/>
      <c r="P659" s="230">
        <f>P660+P705+P717+P737+P770+P774+P834+P861+P876+P902+P922+P936+P950</f>
        <v>0</v>
      </c>
      <c r="Q659" s="229"/>
      <c r="R659" s="230">
        <f>R660+R705+R717+R737+R770+R774+R834+R861+R876+R902+R922+R936+R950</f>
        <v>17.842329700000001</v>
      </c>
      <c r="S659" s="229"/>
      <c r="T659" s="231">
        <f>T660+T705+T717+T737+T770+T774+T834+T861+T876+T902+T922+T936+T950</f>
        <v>5.7610659999999996</v>
      </c>
      <c r="AR659" s="232" t="s">
        <v>81</v>
      </c>
      <c r="AT659" s="233" t="s">
        <v>71</v>
      </c>
      <c r="AU659" s="233" t="s">
        <v>72</v>
      </c>
      <c r="AY659" s="232" t="s">
        <v>209</v>
      </c>
      <c r="BK659" s="234">
        <f>BK660+BK705+BK717+BK737+BK770+BK774+BK834+BK861+BK876+BK902+BK922+BK936+BK950</f>
        <v>0</v>
      </c>
    </row>
    <row r="660" s="11" customFormat="1" ht="19.92" customHeight="1">
      <c r="B660" s="221"/>
      <c r="C660" s="222"/>
      <c r="D660" s="223" t="s">
        <v>71</v>
      </c>
      <c r="E660" s="235" t="s">
        <v>1023</v>
      </c>
      <c r="F660" s="235" t="s">
        <v>1024</v>
      </c>
      <c r="G660" s="222"/>
      <c r="H660" s="222"/>
      <c r="I660" s="225"/>
      <c r="J660" s="236">
        <f>BK660</f>
        <v>0</v>
      </c>
      <c r="K660" s="222"/>
      <c r="L660" s="227"/>
      <c r="M660" s="228"/>
      <c r="N660" s="229"/>
      <c r="O660" s="229"/>
      <c r="P660" s="230">
        <f>SUM(P661:P704)</f>
        <v>0</v>
      </c>
      <c r="Q660" s="229"/>
      <c r="R660" s="230">
        <f>SUM(R661:R704)</f>
        <v>1.52746</v>
      </c>
      <c r="S660" s="229"/>
      <c r="T660" s="231">
        <f>SUM(T661:T704)</f>
        <v>0</v>
      </c>
      <c r="AR660" s="232" t="s">
        <v>81</v>
      </c>
      <c r="AT660" s="233" t="s">
        <v>71</v>
      </c>
      <c r="AU660" s="233" t="s">
        <v>79</v>
      </c>
      <c r="AY660" s="232" t="s">
        <v>209</v>
      </c>
      <c r="BK660" s="234">
        <f>SUM(BK661:BK704)</f>
        <v>0</v>
      </c>
    </row>
    <row r="661" s="1" customFormat="1" ht="25.5" customHeight="1">
      <c r="B661" s="47"/>
      <c r="C661" s="237" t="s">
        <v>628</v>
      </c>
      <c r="D661" s="237" t="s">
        <v>211</v>
      </c>
      <c r="E661" s="238" t="s">
        <v>1025</v>
      </c>
      <c r="F661" s="239" t="s">
        <v>1026</v>
      </c>
      <c r="G661" s="240" t="s">
        <v>268</v>
      </c>
      <c r="H661" s="241">
        <v>270</v>
      </c>
      <c r="I661" s="242"/>
      <c r="J661" s="243">
        <f>ROUND(I661*H661,2)</f>
        <v>0</v>
      </c>
      <c r="K661" s="239" t="s">
        <v>215</v>
      </c>
      <c r="L661" s="73"/>
      <c r="M661" s="244" t="s">
        <v>21</v>
      </c>
      <c r="N661" s="245" t="s">
        <v>43</v>
      </c>
      <c r="O661" s="48"/>
      <c r="P661" s="246">
        <f>O661*H661</f>
        <v>0</v>
      </c>
      <c r="Q661" s="246">
        <v>0</v>
      </c>
      <c r="R661" s="246">
        <f>Q661*H661</f>
        <v>0</v>
      </c>
      <c r="S661" s="246">
        <v>0</v>
      </c>
      <c r="T661" s="247">
        <f>S661*H661</f>
        <v>0</v>
      </c>
      <c r="AR661" s="25" t="s">
        <v>287</v>
      </c>
      <c r="AT661" s="25" t="s">
        <v>211</v>
      </c>
      <c r="AU661" s="25" t="s">
        <v>81</v>
      </c>
      <c r="AY661" s="25" t="s">
        <v>209</v>
      </c>
      <c r="BE661" s="248">
        <f>IF(N661="základní",J661,0)</f>
        <v>0</v>
      </c>
      <c r="BF661" s="248">
        <f>IF(N661="snížená",J661,0)</f>
        <v>0</v>
      </c>
      <c r="BG661" s="248">
        <f>IF(N661="zákl. přenesená",J661,0)</f>
        <v>0</v>
      </c>
      <c r="BH661" s="248">
        <f>IF(N661="sníž. přenesená",J661,0)</f>
        <v>0</v>
      </c>
      <c r="BI661" s="248">
        <f>IF(N661="nulová",J661,0)</f>
        <v>0</v>
      </c>
      <c r="BJ661" s="25" t="s">
        <v>79</v>
      </c>
      <c r="BK661" s="248">
        <f>ROUND(I661*H661,2)</f>
        <v>0</v>
      </c>
      <c r="BL661" s="25" t="s">
        <v>287</v>
      </c>
      <c r="BM661" s="25" t="s">
        <v>1027</v>
      </c>
    </row>
    <row r="662" s="12" customFormat="1">
      <c r="B662" s="249"/>
      <c r="C662" s="250"/>
      <c r="D662" s="251" t="s">
        <v>217</v>
      </c>
      <c r="E662" s="252" t="s">
        <v>21</v>
      </c>
      <c r="F662" s="253" t="s">
        <v>1028</v>
      </c>
      <c r="G662" s="250"/>
      <c r="H662" s="254">
        <v>270</v>
      </c>
      <c r="I662" s="255"/>
      <c r="J662" s="250"/>
      <c r="K662" s="250"/>
      <c r="L662" s="256"/>
      <c r="M662" s="257"/>
      <c r="N662" s="258"/>
      <c r="O662" s="258"/>
      <c r="P662" s="258"/>
      <c r="Q662" s="258"/>
      <c r="R662" s="258"/>
      <c r="S662" s="258"/>
      <c r="T662" s="259"/>
      <c r="AT662" s="260" t="s">
        <v>217</v>
      </c>
      <c r="AU662" s="260" t="s">
        <v>81</v>
      </c>
      <c r="AV662" s="12" t="s">
        <v>81</v>
      </c>
      <c r="AW662" s="12" t="s">
        <v>35</v>
      </c>
      <c r="AX662" s="12" t="s">
        <v>72</v>
      </c>
      <c r="AY662" s="260" t="s">
        <v>209</v>
      </c>
    </row>
    <row r="663" s="13" customFormat="1">
      <c r="B663" s="261"/>
      <c r="C663" s="262"/>
      <c r="D663" s="251" t="s">
        <v>217</v>
      </c>
      <c r="E663" s="263" t="s">
        <v>21</v>
      </c>
      <c r="F663" s="264" t="s">
        <v>1029</v>
      </c>
      <c r="G663" s="262"/>
      <c r="H663" s="263" t="s">
        <v>21</v>
      </c>
      <c r="I663" s="265"/>
      <c r="J663" s="262"/>
      <c r="K663" s="262"/>
      <c r="L663" s="266"/>
      <c r="M663" s="267"/>
      <c r="N663" s="268"/>
      <c r="O663" s="268"/>
      <c r="P663" s="268"/>
      <c r="Q663" s="268"/>
      <c r="R663" s="268"/>
      <c r="S663" s="268"/>
      <c r="T663" s="269"/>
      <c r="AT663" s="270" t="s">
        <v>217</v>
      </c>
      <c r="AU663" s="270" t="s">
        <v>81</v>
      </c>
      <c r="AV663" s="13" t="s">
        <v>79</v>
      </c>
      <c r="AW663" s="13" t="s">
        <v>35</v>
      </c>
      <c r="AX663" s="13" t="s">
        <v>72</v>
      </c>
      <c r="AY663" s="270" t="s">
        <v>209</v>
      </c>
    </row>
    <row r="664" s="14" customFormat="1">
      <c r="B664" s="271"/>
      <c r="C664" s="272"/>
      <c r="D664" s="251" t="s">
        <v>217</v>
      </c>
      <c r="E664" s="273" t="s">
        <v>21</v>
      </c>
      <c r="F664" s="274" t="s">
        <v>220</v>
      </c>
      <c r="G664" s="272"/>
      <c r="H664" s="275">
        <v>270</v>
      </c>
      <c r="I664" s="276"/>
      <c r="J664" s="272"/>
      <c r="K664" s="272"/>
      <c r="L664" s="277"/>
      <c r="M664" s="278"/>
      <c r="N664" s="279"/>
      <c r="O664" s="279"/>
      <c r="P664" s="279"/>
      <c r="Q664" s="279"/>
      <c r="R664" s="279"/>
      <c r="S664" s="279"/>
      <c r="T664" s="280"/>
      <c r="AT664" s="281" t="s">
        <v>217</v>
      </c>
      <c r="AU664" s="281" t="s">
        <v>81</v>
      </c>
      <c r="AV664" s="14" t="s">
        <v>216</v>
      </c>
      <c r="AW664" s="14" t="s">
        <v>35</v>
      </c>
      <c r="AX664" s="14" t="s">
        <v>79</v>
      </c>
      <c r="AY664" s="281" t="s">
        <v>209</v>
      </c>
    </row>
    <row r="665" s="1" customFormat="1" ht="16.5" customHeight="1">
      <c r="B665" s="47"/>
      <c r="C665" s="237" t="s">
        <v>1030</v>
      </c>
      <c r="D665" s="237" t="s">
        <v>211</v>
      </c>
      <c r="E665" s="238" t="s">
        <v>1031</v>
      </c>
      <c r="F665" s="239" t="s">
        <v>1032</v>
      </c>
      <c r="G665" s="240" t="s">
        <v>268</v>
      </c>
      <c r="H665" s="241">
        <v>117.3</v>
      </c>
      <c r="I665" s="242"/>
      <c r="J665" s="243">
        <f>ROUND(I665*H665,2)</f>
        <v>0</v>
      </c>
      <c r="K665" s="239" t="s">
        <v>215</v>
      </c>
      <c r="L665" s="73"/>
      <c r="M665" s="244" t="s">
        <v>21</v>
      </c>
      <c r="N665" s="245" t="s">
        <v>43</v>
      </c>
      <c r="O665" s="48"/>
      <c r="P665" s="246">
        <f>O665*H665</f>
        <v>0</v>
      </c>
      <c r="Q665" s="246">
        <v>0</v>
      </c>
      <c r="R665" s="246">
        <f>Q665*H665</f>
        <v>0</v>
      </c>
      <c r="S665" s="246">
        <v>0</v>
      </c>
      <c r="T665" s="247">
        <f>S665*H665</f>
        <v>0</v>
      </c>
      <c r="AR665" s="25" t="s">
        <v>287</v>
      </c>
      <c r="AT665" s="25" t="s">
        <v>211</v>
      </c>
      <c r="AU665" s="25" t="s">
        <v>81</v>
      </c>
      <c r="AY665" s="25" t="s">
        <v>209</v>
      </c>
      <c r="BE665" s="248">
        <f>IF(N665="základní",J665,0)</f>
        <v>0</v>
      </c>
      <c r="BF665" s="248">
        <f>IF(N665="snížená",J665,0)</f>
        <v>0</v>
      </c>
      <c r="BG665" s="248">
        <f>IF(N665="zákl. přenesená",J665,0)</f>
        <v>0</v>
      </c>
      <c r="BH665" s="248">
        <f>IF(N665="sníž. přenesená",J665,0)</f>
        <v>0</v>
      </c>
      <c r="BI665" s="248">
        <f>IF(N665="nulová",J665,0)</f>
        <v>0</v>
      </c>
      <c r="BJ665" s="25" t="s">
        <v>79</v>
      </c>
      <c r="BK665" s="248">
        <f>ROUND(I665*H665,2)</f>
        <v>0</v>
      </c>
      <c r="BL665" s="25" t="s">
        <v>287</v>
      </c>
      <c r="BM665" s="25" t="s">
        <v>1033</v>
      </c>
    </row>
    <row r="666" s="12" customFormat="1">
      <c r="B666" s="249"/>
      <c r="C666" s="250"/>
      <c r="D666" s="251" t="s">
        <v>217</v>
      </c>
      <c r="E666" s="252" t="s">
        <v>21</v>
      </c>
      <c r="F666" s="253" t="s">
        <v>1034</v>
      </c>
      <c r="G666" s="250"/>
      <c r="H666" s="254">
        <v>117.3</v>
      </c>
      <c r="I666" s="255"/>
      <c r="J666" s="250"/>
      <c r="K666" s="250"/>
      <c r="L666" s="256"/>
      <c r="M666" s="257"/>
      <c r="N666" s="258"/>
      <c r="O666" s="258"/>
      <c r="P666" s="258"/>
      <c r="Q666" s="258"/>
      <c r="R666" s="258"/>
      <c r="S666" s="258"/>
      <c r="T666" s="259"/>
      <c r="AT666" s="260" t="s">
        <v>217</v>
      </c>
      <c r="AU666" s="260" t="s">
        <v>81</v>
      </c>
      <c r="AV666" s="12" t="s">
        <v>81</v>
      </c>
      <c r="AW666" s="12" t="s">
        <v>35</v>
      </c>
      <c r="AX666" s="12" t="s">
        <v>72</v>
      </c>
      <c r="AY666" s="260" t="s">
        <v>209</v>
      </c>
    </row>
    <row r="667" s="13" customFormat="1">
      <c r="B667" s="261"/>
      <c r="C667" s="262"/>
      <c r="D667" s="251" t="s">
        <v>217</v>
      </c>
      <c r="E667" s="263" t="s">
        <v>21</v>
      </c>
      <c r="F667" s="264" t="s">
        <v>1029</v>
      </c>
      <c r="G667" s="262"/>
      <c r="H667" s="263" t="s">
        <v>21</v>
      </c>
      <c r="I667" s="265"/>
      <c r="J667" s="262"/>
      <c r="K667" s="262"/>
      <c r="L667" s="266"/>
      <c r="M667" s="267"/>
      <c r="N667" s="268"/>
      <c r="O667" s="268"/>
      <c r="P667" s="268"/>
      <c r="Q667" s="268"/>
      <c r="R667" s="268"/>
      <c r="S667" s="268"/>
      <c r="T667" s="269"/>
      <c r="AT667" s="270" t="s">
        <v>217</v>
      </c>
      <c r="AU667" s="270" t="s">
        <v>81</v>
      </c>
      <c r="AV667" s="13" t="s">
        <v>79</v>
      </c>
      <c r="AW667" s="13" t="s">
        <v>35</v>
      </c>
      <c r="AX667" s="13" t="s">
        <v>72</v>
      </c>
      <c r="AY667" s="270" t="s">
        <v>209</v>
      </c>
    </row>
    <row r="668" s="14" customFormat="1">
      <c r="B668" s="271"/>
      <c r="C668" s="272"/>
      <c r="D668" s="251" t="s">
        <v>217</v>
      </c>
      <c r="E668" s="273" t="s">
        <v>21</v>
      </c>
      <c r="F668" s="274" t="s">
        <v>220</v>
      </c>
      <c r="G668" s="272"/>
      <c r="H668" s="275">
        <v>117.3</v>
      </c>
      <c r="I668" s="276"/>
      <c r="J668" s="272"/>
      <c r="K668" s="272"/>
      <c r="L668" s="277"/>
      <c r="M668" s="278"/>
      <c r="N668" s="279"/>
      <c r="O668" s="279"/>
      <c r="P668" s="279"/>
      <c r="Q668" s="279"/>
      <c r="R668" s="279"/>
      <c r="S668" s="279"/>
      <c r="T668" s="280"/>
      <c r="AT668" s="281" t="s">
        <v>217</v>
      </c>
      <c r="AU668" s="281" t="s">
        <v>81</v>
      </c>
      <c r="AV668" s="14" t="s">
        <v>216</v>
      </c>
      <c r="AW668" s="14" t="s">
        <v>35</v>
      </c>
      <c r="AX668" s="14" t="s">
        <v>79</v>
      </c>
      <c r="AY668" s="281" t="s">
        <v>209</v>
      </c>
    </row>
    <row r="669" s="1" customFormat="1" ht="16.5" customHeight="1">
      <c r="B669" s="47"/>
      <c r="C669" s="237" t="s">
        <v>691</v>
      </c>
      <c r="D669" s="237" t="s">
        <v>211</v>
      </c>
      <c r="E669" s="238" t="s">
        <v>1035</v>
      </c>
      <c r="F669" s="239" t="s">
        <v>1036</v>
      </c>
      <c r="G669" s="240" t="s">
        <v>268</v>
      </c>
      <c r="H669" s="241">
        <v>90</v>
      </c>
      <c r="I669" s="242"/>
      <c r="J669" s="243">
        <f>ROUND(I669*H669,2)</f>
        <v>0</v>
      </c>
      <c r="K669" s="239" t="s">
        <v>215</v>
      </c>
      <c r="L669" s="73"/>
      <c r="M669" s="244" t="s">
        <v>21</v>
      </c>
      <c r="N669" s="245" t="s">
        <v>43</v>
      </c>
      <c r="O669" s="48"/>
      <c r="P669" s="246">
        <f>O669*H669</f>
        <v>0</v>
      </c>
      <c r="Q669" s="246">
        <v>0.00040000000000000002</v>
      </c>
      <c r="R669" s="246">
        <f>Q669*H669</f>
        <v>0.036000000000000004</v>
      </c>
      <c r="S669" s="246">
        <v>0</v>
      </c>
      <c r="T669" s="247">
        <f>S669*H669</f>
        <v>0</v>
      </c>
      <c r="AR669" s="25" t="s">
        <v>287</v>
      </c>
      <c r="AT669" s="25" t="s">
        <v>211</v>
      </c>
      <c r="AU669" s="25" t="s">
        <v>81</v>
      </c>
      <c r="AY669" s="25" t="s">
        <v>209</v>
      </c>
      <c r="BE669" s="248">
        <f>IF(N669="základní",J669,0)</f>
        <v>0</v>
      </c>
      <c r="BF669" s="248">
        <f>IF(N669="snížená",J669,0)</f>
        <v>0</v>
      </c>
      <c r="BG669" s="248">
        <f>IF(N669="zákl. přenesená",J669,0)</f>
        <v>0</v>
      </c>
      <c r="BH669" s="248">
        <f>IF(N669="sníž. přenesená",J669,0)</f>
        <v>0</v>
      </c>
      <c r="BI669" s="248">
        <f>IF(N669="nulová",J669,0)</f>
        <v>0</v>
      </c>
      <c r="BJ669" s="25" t="s">
        <v>79</v>
      </c>
      <c r="BK669" s="248">
        <f>ROUND(I669*H669,2)</f>
        <v>0</v>
      </c>
      <c r="BL669" s="25" t="s">
        <v>287</v>
      </c>
      <c r="BM669" s="25" t="s">
        <v>1037</v>
      </c>
    </row>
    <row r="670" s="12" customFormat="1">
      <c r="B670" s="249"/>
      <c r="C670" s="250"/>
      <c r="D670" s="251" t="s">
        <v>217</v>
      </c>
      <c r="E670" s="252" t="s">
        <v>21</v>
      </c>
      <c r="F670" s="253" t="s">
        <v>1038</v>
      </c>
      <c r="G670" s="250"/>
      <c r="H670" s="254">
        <v>90</v>
      </c>
      <c r="I670" s="255"/>
      <c r="J670" s="250"/>
      <c r="K670" s="250"/>
      <c r="L670" s="256"/>
      <c r="M670" s="257"/>
      <c r="N670" s="258"/>
      <c r="O670" s="258"/>
      <c r="P670" s="258"/>
      <c r="Q670" s="258"/>
      <c r="R670" s="258"/>
      <c r="S670" s="258"/>
      <c r="T670" s="259"/>
      <c r="AT670" s="260" t="s">
        <v>217</v>
      </c>
      <c r="AU670" s="260" t="s">
        <v>81</v>
      </c>
      <c r="AV670" s="12" t="s">
        <v>81</v>
      </c>
      <c r="AW670" s="12" t="s">
        <v>35</v>
      </c>
      <c r="AX670" s="12" t="s">
        <v>72</v>
      </c>
      <c r="AY670" s="260" t="s">
        <v>209</v>
      </c>
    </row>
    <row r="671" s="14" customFormat="1">
      <c r="B671" s="271"/>
      <c r="C671" s="272"/>
      <c r="D671" s="251" t="s">
        <v>217</v>
      </c>
      <c r="E671" s="273" t="s">
        <v>21</v>
      </c>
      <c r="F671" s="274" t="s">
        <v>220</v>
      </c>
      <c r="G671" s="272"/>
      <c r="H671" s="275">
        <v>90</v>
      </c>
      <c r="I671" s="276"/>
      <c r="J671" s="272"/>
      <c r="K671" s="272"/>
      <c r="L671" s="277"/>
      <c r="M671" s="278"/>
      <c r="N671" s="279"/>
      <c r="O671" s="279"/>
      <c r="P671" s="279"/>
      <c r="Q671" s="279"/>
      <c r="R671" s="279"/>
      <c r="S671" s="279"/>
      <c r="T671" s="280"/>
      <c r="AT671" s="281" t="s">
        <v>217</v>
      </c>
      <c r="AU671" s="281" t="s">
        <v>81</v>
      </c>
      <c r="AV671" s="14" t="s">
        <v>216</v>
      </c>
      <c r="AW671" s="14" t="s">
        <v>35</v>
      </c>
      <c r="AX671" s="14" t="s">
        <v>79</v>
      </c>
      <c r="AY671" s="281" t="s">
        <v>209</v>
      </c>
    </row>
    <row r="672" s="1" customFormat="1" ht="16.5" customHeight="1">
      <c r="B672" s="47"/>
      <c r="C672" s="237" t="s">
        <v>1039</v>
      </c>
      <c r="D672" s="237" t="s">
        <v>211</v>
      </c>
      <c r="E672" s="238" t="s">
        <v>1040</v>
      </c>
      <c r="F672" s="239" t="s">
        <v>1041</v>
      </c>
      <c r="G672" s="240" t="s">
        <v>268</v>
      </c>
      <c r="H672" s="241">
        <v>25</v>
      </c>
      <c r="I672" s="242"/>
      <c r="J672" s="243">
        <f>ROUND(I672*H672,2)</f>
        <v>0</v>
      </c>
      <c r="K672" s="239" t="s">
        <v>215</v>
      </c>
      <c r="L672" s="73"/>
      <c r="M672" s="244" t="s">
        <v>21</v>
      </c>
      <c r="N672" s="245" t="s">
        <v>43</v>
      </c>
      <c r="O672" s="48"/>
      <c r="P672" s="246">
        <f>O672*H672</f>
        <v>0</v>
      </c>
      <c r="Q672" s="246">
        <v>0.00040000000000000002</v>
      </c>
      <c r="R672" s="246">
        <f>Q672*H672</f>
        <v>0.01</v>
      </c>
      <c r="S672" s="246">
        <v>0</v>
      </c>
      <c r="T672" s="247">
        <f>S672*H672</f>
        <v>0</v>
      </c>
      <c r="AR672" s="25" t="s">
        <v>287</v>
      </c>
      <c r="AT672" s="25" t="s">
        <v>211</v>
      </c>
      <c r="AU672" s="25" t="s">
        <v>81</v>
      </c>
      <c r="AY672" s="25" t="s">
        <v>209</v>
      </c>
      <c r="BE672" s="248">
        <f>IF(N672="základní",J672,0)</f>
        <v>0</v>
      </c>
      <c r="BF672" s="248">
        <f>IF(N672="snížená",J672,0)</f>
        <v>0</v>
      </c>
      <c r="BG672" s="248">
        <f>IF(N672="zákl. přenesená",J672,0)</f>
        <v>0</v>
      </c>
      <c r="BH672" s="248">
        <f>IF(N672="sníž. přenesená",J672,0)</f>
        <v>0</v>
      </c>
      <c r="BI672" s="248">
        <f>IF(N672="nulová",J672,0)</f>
        <v>0</v>
      </c>
      <c r="BJ672" s="25" t="s">
        <v>79</v>
      </c>
      <c r="BK672" s="248">
        <f>ROUND(I672*H672,2)</f>
        <v>0</v>
      </c>
      <c r="BL672" s="25" t="s">
        <v>287</v>
      </c>
      <c r="BM672" s="25" t="s">
        <v>1042</v>
      </c>
    </row>
    <row r="673" s="12" customFormat="1">
      <c r="B673" s="249"/>
      <c r="C673" s="250"/>
      <c r="D673" s="251" t="s">
        <v>217</v>
      </c>
      <c r="E673" s="252" t="s">
        <v>21</v>
      </c>
      <c r="F673" s="253" t="s">
        <v>1043</v>
      </c>
      <c r="G673" s="250"/>
      <c r="H673" s="254">
        <v>25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AT673" s="260" t="s">
        <v>217</v>
      </c>
      <c r="AU673" s="260" t="s">
        <v>81</v>
      </c>
      <c r="AV673" s="12" t="s">
        <v>81</v>
      </c>
      <c r="AW673" s="12" t="s">
        <v>35</v>
      </c>
      <c r="AX673" s="12" t="s">
        <v>72</v>
      </c>
      <c r="AY673" s="260" t="s">
        <v>209</v>
      </c>
    </row>
    <row r="674" s="14" customFormat="1">
      <c r="B674" s="271"/>
      <c r="C674" s="272"/>
      <c r="D674" s="251" t="s">
        <v>217</v>
      </c>
      <c r="E674" s="273" t="s">
        <v>21</v>
      </c>
      <c r="F674" s="274" t="s">
        <v>220</v>
      </c>
      <c r="G674" s="272"/>
      <c r="H674" s="275">
        <v>25</v>
      </c>
      <c r="I674" s="276"/>
      <c r="J674" s="272"/>
      <c r="K674" s="272"/>
      <c r="L674" s="277"/>
      <c r="M674" s="278"/>
      <c r="N674" s="279"/>
      <c r="O674" s="279"/>
      <c r="P674" s="279"/>
      <c r="Q674" s="279"/>
      <c r="R674" s="279"/>
      <c r="S674" s="279"/>
      <c r="T674" s="280"/>
      <c r="AT674" s="281" t="s">
        <v>217</v>
      </c>
      <c r="AU674" s="281" t="s">
        <v>81</v>
      </c>
      <c r="AV674" s="14" t="s">
        <v>216</v>
      </c>
      <c r="AW674" s="14" t="s">
        <v>35</v>
      </c>
      <c r="AX674" s="14" t="s">
        <v>79</v>
      </c>
      <c r="AY674" s="281" t="s">
        <v>209</v>
      </c>
    </row>
    <row r="675" s="1" customFormat="1" ht="25.5" customHeight="1">
      <c r="B675" s="47"/>
      <c r="C675" s="237" t="s">
        <v>695</v>
      </c>
      <c r="D675" s="237" t="s">
        <v>211</v>
      </c>
      <c r="E675" s="238" t="s">
        <v>1044</v>
      </c>
      <c r="F675" s="239" t="s">
        <v>1045</v>
      </c>
      <c r="G675" s="240" t="s">
        <v>268</v>
      </c>
      <c r="H675" s="241">
        <v>39.100000000000001</v>
      </c>
      <c r="I675" s="242"/>
      <c r="J675" s="243">
        <f>ROUND(I675*H675,2)</f>
        <v>0</v>
      </c>
      <c r="K675" s="239" t="s">
        <v>215</v>
      </c>
      <c r="L675" s="73"/>
      <c r="M675" s="244" t="s">
        <v>21</v>
      </c>
      <c r="N675" s="245" t="s">
        <v>43</v>
      </c>
      <c r="O675" s="48"/>
      <c r="P675" s="246">
        <f>O675*H675</f>
        <v>0</v>
      </c>
      <c r="Q675" s="246">
        <v>0</v>
      </c>
      <c r="R675" s="246">
        <f>Q675*H675</f>
        <v>0</v>
      </c>
      <c r="S675" s="246">
        <v>0</v>
      </c>
      <c r="T675" s="247">
        <f>S675*H675</f>
        <v>0</v>
      </c>
      <c r="AR675" s="25" t="s">
        <v>287</v>
      </c>
      <c r="AT675" s="25" t="s">
        <v>211</v>
      </c>
      <c r="AU675" s="25" t="s">
        <v>81</v>
      </c>
      <c r="AY675" s="25" t="s">
        <v>209</v>
      </c>
      <c r="BE675" s="248">
        <f>IF(N675="základní",J675,0)</f>
        <v>0</v>
      </c>
      <c r="BF675" s="248">
        <f>IF(N675="snížená",J675,0)</f>
        <v>0</v>
      </c>
      <c r="BG675" s="248">
        <f>IF(N675="zákl. přenesená",J675,0)</f>
        <v>0</v>
      </c>
      <c r="BH675" s="248">
        <f>IF(N675="sníž. přenesená",J675,0)</f>
        <v>0</v>
      </c>
      <c r="BI675" s="248">
        <f>IF(N675="nulová",J675,0)</f>
        <v>0</v>
      </c>
      <c r="BJ675" s="25" t="s">
        <v>79</v>
      </c>
      <c r="BK675" s="248">
        <f>ROUND(I675*H675,2)</f>
        <v>0</v>
      </c>
      <c r="BL675" s="25" t="s">
        <v>287</v>
      </c>
      <c r="BM675" s="25" t="s">
        <v>1046</v>
      </c>
    </row>
    <row r="676" s="12" customFormat="1">
      <c r="B676" s="249"/>
      <c r="C676" s="250"/>
      <c r="D676" s="251" t="s">
        <v>217</v>
      </c>
      <c r="E676" s="252" t="s">
        <v>21</v>
      </c>
      <c r="F676" s="253" t="s">
        <v>1047</v>
      </c>
      <c r="G676" s="250"/>
      <c r="H676" s="254">
        <v>39.100000000000001</v>
      </c>
      <c r="I676" s="255"/>
      <c r="J676" s="250"/>
      <c r="K676" s="250"/>
      <c r="L676" s="256"/>
      <c r="M676" s="257"/>
      <c r="N676" s="258"/>
      <c r="O676" s="258"/>
      <c r="P676" s="258"/>
      <c r="Q676" s="258"/>
      <c r="R676" s="258"/>
      <c r="S676" s="258"/>
      <c r="T676" s="259"/>
      <c r="AT676" s="260" t="s">
        <v>217</v>
      </c>
      <c r="AU676" s="260" t="s">
        <v>81</v>
      </c>
      <c r="AV676" s="12" t="s">
        <v>81</v>
      </c>
      <c r="AW676" s="12" t="s">
        <v>35</v>
      </c>
      <c r="AX676" s="12" t="s">
        <v>72</v>
      </c>
      <c r="AY676" s="260" t="s">
        <v>209</v>
      </c>
    </row>
    <row r="677" s="14" customFormat="1">
      <c r="B677" s="271"/>
      <c r="C677" s="272"/>
      <c r="D677" s="251" t="s">
        <v>217</v>
      </c>
      <c r="E677" s="273" t="s">
        <v>21</v>
      </c>
      <c r="F677" s="274" t="s">
        <v>220</v>
      </c>
      <c r="G677" s="272"/>
      <c r="H677" s="275">
        <v>39.100000000000001</v>
      </c>
      <c r="I677" s="276"/>
      <c r="J677" s="272"/>
      <c r="K677" s="272"/>
      <c r="L677" s="277"/>
      <c r="M677" s="278"/>
      <c r="N677" s="279"/>
      <c r="O677" s="279"/>
      <c r="P677" s="279"/>
      <c r="Q677" s="279"/>
      <c r="R677" s="279"/>
      <c r="S677" s="279"/>
      <c r="T677" s="280"/>
      <c r="AT677" s="281" t="s">
        <v>217</v>
      </c>
      <c r="AU677" s="281" t="s">
        <v>81</v>
      </c>
      <c r="AV677" s="14" t="s">
        <v>216</v>
      </c>
      <c r="AW677" s="14" t="s">
        <v>35</v>
      </c>
      <c r="AX677" s="14" t="s">
        <v>79</v>
      </c>
      <c r="AY677" s="281" t="s">
        <v>209</v>
      </c>
    </row>
    <row r="678" s="1" customFormat="1" ht="16.5" customHeight="1">
      <c r="B678" s="47"/>
      <c r="C678" s="237" t="s">
        <v>1048</v>
      </c>
      <c r="D678" s="237" t="s">
        <v>211</v>
      </c>
      <c r="E678" s="238" t="s">
        <v>1049</v>
      </c>
      <c r="F678" s="239" t="s">
        <v>1050</v>
      </c>
      <c r="G678" s="240" t="s">
        <v>268</v>
      </c>
      <c r="H678" s="241">
        <v>39.100000000000001</v>
      </c>
      <c r="I678" s="242"/>
      <c r="J678" s="243">
        <f>ROUND(I678*H678,2)</f>
        <v>0</v>
      </c>
      <c r="K678" s="239" t="s">
        <v>215</v>
      </c>
      <c r="L678" s="73"/>
      <c r="M678" s="244" t="s">
        <v>21</v>
      </c>
      <c r="N678" s="245" t="s">
        <v>43</v>
      </c>
      <c r="O678" s="48"/>
      <c r="P678" s="246">
        <f>O678*H678</f>
        <v>0</v>
      </c>
      <c r="Q678" s="246">
        <v>0.00040000000000000002</v>
      </c>
      <c r="R678" s="246">
        <f>Q678*H678</f>
        <v>0.015640000000000001</v>
      </c>
      <c r="S678" s="246">
        <v>0</v>
      </c>
      <c r="T678" s="247">
        <f>S678*H678</f>
        <v>0</v>
      </c>
      <c r="AR678" s="25" t="s">
        <v>287</v>
      </c>
      <c r="AT678" s="25" t="s">
        <v>211</v>
      </c>
      <c r="AU678" s="25" t="s">
        <v>81</v>
      </c>
      <c r="AY678" s="25" t="s">
        <v>209</v>
      </c>
      <c r="BE678" s="248">
        <f>IF(N678="základní",J678,0)</f>
        <v>0</v>
      </c>
      <c r="BF678" s="248">
        <f>IF(N678="snížená",J678,0)</f>
        <v>0</v>
      </c>
      <c r="BG678" s="248">
        <f>IF(N678="zákl. přenesená",J678,0)</f>
        <v>0</v>
      </c>
      <c r="BH678" s="248">
        <f>IF(N678="sníž. přenesená",J678,0)</f>
        <v>0</v>
      </c>
      <c r="BI678" s="248">
        <f>IF(N678="nulová",J678,0)</f>
        <v>0</v>
      </c>
      <c r="BJ678" s="25" t="s">
        <v>79</v>
      </c>
      <c r="BK678" s="248">
        <f>ROUND(I678*H678,2)</f>
        <v>0</v>
      </c>
      <c r="BL678" s="25" t="s">
        <v>287</v>
      </c>
      <c r="BM678" s="25" t="s">
        <v>1051</v>
      </c>
    </row>
    <row r="679" s="12" customFormat="1">
      <c r="B679" s="249"/>
      <c r="C679" s="250"/>
      <c r="D679" s="251" t="s">
        <v>217</v>
      </c>
      <c r="E679" s="252" t="s">
        <v>21</v>
      </c>
      <c r="F679" s="253" t="s">
        <v>1052</v>
      </c>
      <c r="G679" s="250"/>
      <c r="H679" s="254">
        <v>39.100000000000001</v>
      </c>
      <c r="I679" s="255"/>
      <c r="J679" s="250"/>
      <c r="K679" s="250"/>
      <c r="L679" s="256"/>
      <c r="M679" s="257"/>
      <c r="N679" s="258"/>
      <c r="O679" s="258"/>
      <c r="P679" s="258"/>
      <c r="Q679" s="258"/>
      <c r="R679" s="258"/>
      <c r="S679" s="258"/>
      <c r="T679" s="259"/>
      <c r="AT679" s="260" t="s">
        <v>217</v>
      </c>
      <c r="AU679" s="260" t="s">
        <v>81</v>
      </c>
      <c r="AV679" s="12" t="s">
        <v>81</v>
      </c>
      <c r="AW679" s="12" t="s">
        <v>35</v>
      </c>
      <c r="AX679" s="12" t="s">
        <v>72</v>
      </c>
      <c r="AY679" s="260" t="s">
        <v>209</v>
      </c>
    </row>
    <row r="680" s="13" customFormat="1">
      <c r="B680" s="261"/>
      <c r="C680" s="262"/>
      <c r="D680" s="251" t="s">
        <v>217</v>
      </c>
      <c r="E680" s="263" t="s">
        <v>21</v>
      </c>
      <c r="F680" s="264" t="s">
        <v>1029</v>
      </c>
      <c r="G680" s="262"/>
      <c r="H680" s="263" t="s">
        <v>21</v>
      </c>
      <c r="I680" s="265"/>
      <c r="J680" s="262"/>
      <c r="K680" s="262"/>
      <c r="L680" s="266"/>
      <c r="M680" s="267"/>
      <c r="N680" s="268"/>
      <c r="O680" s="268"/>
      <c r="P680" s="268"/>
      <c r="Q680" s="268"/>
      <c r="R680" s="268"/>
      <c r="S680" s="268"/>
      <c r="T680" s="269"/>
      <c r="AT680" s="270" t="s">
        <v>217</v>
      </c>
      <c r="AU680" s="270" t="s">
        <v>81</v>
      </c>
      <c r="AV680" s="13" t="s">
        <v>79</v>
      </c>
      <c r="AW680" s="13" t="s">
        <v>35</v>
      </c>
      <c r="AX680" s="13" t="s">
        <v>72</v>
      </c>
      <c r="AY680" s="270" t="s">
        <v>209</v>
      </c>
    </row>
    <row r="681" s="14" customFormat="1">
      <c r="B681" s="271"/>
      <c r="C681" s="272"/>
      <c r="D681" s="251" t="s">
        <v>217</v>
      </c>
      <c r="E681" s="273" t="s">
        <v>21</v>
      </c>
      <c r="F681" s="274" t="s">
        <v>220</v>
      </c>
      <c r="G681" s="272"/>
      <c r="H681" s="275">
        <v>39.100000000000001</v>
      </c>
      <c r="I681" s="276"/>
      <c r="J681" s="272"/>
      <c r="K681" s="272"/>
      <c r="L681" s="277"/>
      <c r="M681" s="278"/>
      <c r="N681" s="279"/>
      <c r="O681" s="279"/>
      <c r="P681" s="279"/>
      <c r="Q681" s="279"/>
      <c r="R681" s="279"/>
      <c r="S681" s="279"/>
      <c r="T681" s="280"/>
      <c r="AT681" s="281" t="s">
        <v>217</v>
      </c>
      <c r="AU681" s="281" t="s">
        <v>81</v>
      </c>
      <c r="AV681" s="14" t="s">
        <v>216</v>
      </c>
      <c r="AW681" s="14" t="s">
        <v>35</v>
      </c>
      <c r="AX681" s="14" t="s">
        <v>79</v>
      </c>
      <c r="AY681" s="281" t="s">
        <v>209</v>
      </c>
    </row>
    <row r="682" s="1" customFormat="1" ht="25.5" customHeight="1">
      <c r="B682" s="47"/>
      <c r="C682" s="237" t="s">
        <v>702</v>
      </c>
      <c r="D682" s="237" t="s">
        <v>211</v>
      </c>
      <c r="E682" s="238" t="s">
        <v>1053</v>
      </c>
      <c r="F682" s="239" t="s">
        <v>1054</v>
      </c>
      <c r="G682" s="240" t="s">
        <v>390</v>
      </c>
      <c r="H682" s="241">
        <v>18</v>
      </c>
      <c r="I682" s="242"/>
      <c r="J682" s="243">
        <f>ROUND(I682*H682,2)</f>
        <v>0</v>
      </c>
      <c r="K682" s="239" t="s">
        <v>215</v>
      </c>
      <c r="L682" s="73"/>
      <c r="M682" s="244" t="s">
        <v>21</v>
      </c>
      <c r="N682" s="245" t="s">
        <v>43</v>
      </c>
      <c r="O682" s="48"/>
      <c r="P682" s="246">
        <f>O682*H682</f>
        <v>0</v>
      </c>
      <c r="Q682" s="246">
        <v>0.00040000000000000002</v>
      </c>
      <c r="R682" s="246">
        <f>Q682*H682</f>
        <v>0.0072000000000000007</v>
      </c>
      <c r="S682" s="246">
        <v>0</v>
      </c>
      <c r="T682" s="247">
        <f>S682*H682</f>
        <v>0</v>
      </c>
      <c r="AR682" s="25" t="s">
        <v>287</v>
      </c>
      <c r="AT682" s="25" t="s">
        <v>211</v>
      </c>
      <c r="AU682" s="25" t="s">
        <v>81</v>
      </c>
      <c r="AY682" s="25" t="s">
        <v>209</v>
      </c>
      <c r="BE682" s="248">
        <f>IF(N682="základní",J682,0)</f>
        <v>0</v>
      </c>
      <c r="BF682" s="248">
        <f>IF(N682="snížená",J682,0)</f>
        <v>0</v>
      </c>
      <c r="BG682" s="248">
        <f>IF(N682="zákl. přenesená",J682,0)</f>
        <v>0</v>
      </c>
      <c r="BH682" s="248">
        <f>IF(N682="sníž. přenesená",J682,0)</f>
        <v>0</v>
      </c>
      <c r="BI682" s="248">
        <f>IF(N682="nulová",J682,0)</f>
        <v>0</v>
      </c>
      <c r="BJ682" s="25" t="s">
        <v>79</v>
      </c>
      <c r="BK682" s="248">
        <f>ROUND(I682*H682,2)</f>
        <v>0</v>
      </c>
      <c r="BL682" s="25" t="s">
        <v>287</v>
      </c>
      <c r="BM682" s="25" t="s">
        <v>1055</v>
      </c>
    </row>
    <row r="683" s="12" customFormat="1">
      <c r="B683" s="249"/>
      <c r="C683" s="250"/>
      <c r="D683" s="251" t="s">
        <v>217</v>
      </c>
      <c r="E683" s="252" t="s">
        <v>21</v>
      </c>
      <c r="F683" s="253" t="s">
        <v>1056</v>
      </c>
      <c r="G683" s="250"/>
      <c r="H683" s="254">
        <v>18</v>
      </c>
      <c r="I683" s="255"/>
      <c r="J683" s="250"/>
      <c r="K683" s="250"/>
      <c r="L683" s="256"/>
      <c r="M683" s="257"/>
      <c r="N683" s="258"/>
      <c r="O683" s="258"/>
      <c r="P683" s="258"/>
      <c r="Q683" s="258"/>
      <c r="R683" s="258"/>
      <c r="S683" s="258"/>
      <c r="T683" s="259"/>
      <c r="AT683" s="260" t="s">
        <v>217</v>
      </c>
      <c r="AU683" s="260" t="s">
        <v>81</v>
      </c>
      <c r="AV683" s="12" t="s">
        <v>81</v>
      </c>
      <c r="AW683" s="12" t="s">
        <v>35</v>
      </c>
      <c r="AX683" s="12" t="s">
        <v>72</v>
      </c>
      <c r="AY683" s="260" t="s">
        <v>209</v>
      </c>
    </row>
    <row r="684" s="14" customFormat="1">
      <c r="B684" s="271"/>
      <c r="C684" s="272"/>
      <c r="D684" s="251" t="s">
        <v>217</v>
      </c>
      <c r="E684" s="273" t="s">
        <v>21</v>
      </c>
      <c r="F684" s="274" t="s">
        <v>220</v>
      </c>
      <c r="G684" s="272"/>
      <c r="H684" s="275">
        <v>18</v>
      </c>
      <c r="I684" s="276"/>
      <c r="J684" s="272"/>
      <c r="K684" s="272"/>
      <c r="L684" s="277"/>
      <c r="M684" s="278"/>
      <c r="N684" s="279"/>
      <c r="O684" s="279"/>
      <c r="P684" s="279"/>
      <c r="Q684" s="279"/>
      <c r="R684" s="279"/>
      <c r="S684" s="279"/>
      <c r="T684" s="280"/>
      <c r="AT684" s="281" t="s">
        <v>217</v>
      </c>
      <c r="AU684" s="281" t="s">
        <v>81</v>
      </c>
      <c r="AV684" s="14" t="s">
        <v>216</v>
      </c>
      <c r="AW684" s="14" t="s">
        <v>35</v>
      </c>
      <c r="AX684" s="14" t="s">
        <v>79</v>
      </c>
      <c r="AY684" s="281" t="s">
        <v>209</v>
      </c>
    </row>
    <row r="685" s="1" customFormat="1" ht="16.5" customHeight="1">
      <c r="B685" s="47"/>
      <c r="C685" s="237" t="s">
        <v>1057</v>
      </c>
      <c r="D685" s="237" t="s">
        <v>211</v>
      </c>
      <c r="E685" s="238" t="s">
        <v>1058</v>
      </c>
      <c r="F685" s="239" t="s">
        <v>1059</v>
      </c>
      <c r="G685" s="240" t="s">
        <v>390</v>
      </c>
      <c r="H685" s="241">
        <v>6</v>
      </c>
      <c r="I685" s="242"/>
      <c r="J685" s="243">
        <f>ROUND(I685*H685,2)</f>
        <v>0</v>
      </c>
      <c r="K685" s="239" t="s">
        <v>215</v>
      </c>
      <c r="L685" s="73"/>
      <c r="M685" s="244" t="s">
        <v>21</v>
      </c>
      <c r="N685" s="245" t="s">
        <v>43</v>
      </c>
      <c r="O685" s="48"/>
      <c r="P685" s="246">
        <f>O685*H685</f>
        <v>0</v>
      </c>
      <c r="Q685" s="246">
        <v>0.00016000000000000001</v>
      </c>
      <c r="R685" s="246">
        <f>Q685*H685</f>
        <v>0.00096000000000000013</v>
      </c>
      <c r="S685" s="246">
        <v>0</v>
      </c>
      <c r="T685" s="247">
        <f>S685*H685</f>
        <v>0</v>
      </c>
      <c r="AR685" s="25" t="s">
        <v>287</v>
      </c>
      <c r="AT685" s="25" t="s">
        <v>211</v>
      </c>
      <c r="AU685" s="25" t="s">
        <v>81</v>
      </c>
      <c r="AY685" s="25" t="s">
        <v>209</v>
      </c>
      <c r="BE685" s="248">
        <f>IF(N685="základní",J685,0)</f>
        <v>0</v>
      </c>
      <c r="BF685" s="248">
        <f>IF(N685="snížená",J685,0)</f>
        <v>0</v>
      </c>
      <c r="BG685" s="248">
        <f>IF(N685="zákl. přenesená",J685,0)</f>
        <v>0</v>
      </c>
      <c r="BH685" s="248">
        <f>IF(N685="sníž. přenesená",J685,0)</f>
        <v>0</v>
      </c>
      <c r="BI685" s="248">
        <f>IF(N685="nulová",J685,0)</f>
        <v>0</v>
      </c>
      <c r="BJ685" s="25" t="s">
        <v>79</v>
      </c>
      <c r="BK685" s="248">
        <f>ROUND(I685*H685,2)</f>
        <v>0</v>
      </c>
      <c r="BL685" s="25" t="s">
        <v>287</v>
      </c>
      <c r="BM685" s="25" t="s">
        <v>1060</v>
      </c>
    </row>
    <row r="686" s="12" customFormat="1">
      <c r="B686" s="249"/>
      <c r="C686" s="250"/>
      <c r="D686" s="251" t="s">
        <v>217</v>
      </c>
      <c r="E686" s="252" t="s">
        <v>21</v>
      </c>
      <c r="F686" s="253" t="s">
        <v>1061</v>
      </c>
      <c r="G686" s="250"/>
      <c r="H686" s="254">
        <v>6</v>
      </c>
      <c r="I686" s="255"/>
      <c r="J686" s="250"/>
      <c r="K686" s="250"/>
      <c r="L686" s="256"/>
      <c r="M686" s="257"/>
      <c r="N686" s="258"/>
      <c r="O686" s="258"/>
      <c r="P686" s="258"/>
      <c r="Q686" s="258"/>
      <c r="R686" s="258"/>
      <c r="S686" s="258"/>
      <c r="T686" s="259"/>
      <c r="AT686" s="260" t="s">
        <v>217</v>
      </c>
      <c r="AU686" s="260" t="s">
        <v>81</v>
      </c>
      <c r="AV686" s="12" t="s">
        <v>81</v>
      </c>
      <c r="AW686" s="12" t="s">
        <v>35</v>
      </c>
      <c r="AX686" s="12" t="s">
        <v>72</v>
      </c>
      <c r="AY686" s="260" t="s">
        <v>209</v>
      </c>
    </row>
    <row r="687" s="14" customFormat="1">
      <c r="B687" s="271"/>
      <c r="C687" s="272"/>
      <c r="D687" s="251" t="s">
        <v>217</v>
      </c>
      <c r="E687" s="273" t="s">
        <v>21</v>
      </c>
      <c r="F687" s="274" t="s">
        <v>220</v>
      </c>
      <c r="G687" s="272"/>
      <c r="H687" s="275">
        <v>6</v>
      </c>
      <c r="I687" s="276"/>
      <c r="J687" s="272"/>
      <c r="K687" s="272"/>
      <c r="L687" s="277"/>
      <c r="M687" s="278"/>
      <c r="N687" s="279"/>
      <c r="O687" s="279"/>
      <c r="P687" s="279"/>
      <c r="Q687" s="279"/>
      <c r="R687" s="279"/>
      <c r="S687" s="279"/>
      <c r="T687" s="280"/>
      <c r="AT687" s="281" t="s">
        <v>217</v>
      </c>
      <c r="AU687" s="281" t="s">
        <v>81</v>
      </c>
      <c r="AV687" s="14" t="s">
        <v>216</v>
      </c>
      <c r="AW687" s="14" t="s">
        <v>35</v>
      </c>
      <c r="AX687" s="14" t="s">
        <v>79</v>
      </c>
      <c r="AY687" s="281" t="s">
        <v>209</v>
      </c>
    </row>
    <row r="688" s="1" customFormat="1" ht="16.5" customHeight="1">
      <c r="B688" s="47"/>
      <c r="C688" s="282" t="s">
        <v>707</v>
      </c>
      <c r="D688" s="282" t="s">
        <v>312</v>
      </c>
      <c r="E688" s="283" t="s">
        <v>1062</v>
      </c>
      <c r="F688" s="284" t="s">
        <v>1063</v>
      </c>
      <c r="G688" s="285" t="s">
        <v>299</v>
      </c>
      <c r="H688" s="286">
        <v>0.46400000000000002</v>
      </c>
      <c r="I688" s="287"/>
      <c r="J688" s="288">
        <f>ROUND(I688*H688,2)</f>
        <v>0</v>
      </c>
      <c r="K688" s="284" t="s">
        <v>215</v>
      </c>
      <c r="L688" s="289"/>
      <c r="M688" s="290" t="s">
        <v>21</v>
      </c>
      <c r="N688" s="291" t="s">
        <v>43</v>
      </c>
      <c r="O688" s="48"/>
      <c r="P688" s="246">
        <f>O688*H688</f>
        <v>0</v>
      </c>
      <c r="Q688" s="246">
        <v>1</v>
      </c>
      <c r="R688" s="246">
        <f>Q688*H688</f>
        <v>0.46400000000000002</v>
      </c>
      <c r="S688" s="246">
        <v>0</v>
      </c>
      <c r="T688" s="247">
        <f>S688*H688</f>
        <v>0</v>
      </c>
      <c r="AR688" s="25" t="s">
        <v>371</v>
      </c>
      <c r="AT688" s="25" t="s">
        <v>312</v>
      </c>
      <c r="AU688" s="25" t="s">
        <v>81</v>
      </c>
      <c r="AY688" s="25" t="s">
        <v>209</v>
      </c>
      <c r="BE688" s="248">
        <f>IF(N688="základní",J688,0)</f>
        <v>0</v>
      </c>
      <c r="BF688" s="248">
        <f>IF(N688="snížená",J688,0)</f>
        <v>0</v>
      </c>
      <c r="BG688" s="248">
        <f>IF(N688="zákl. přenesená",J688,0)</f>
        <v>0</v>
      </c>
      <c r="BH688" s="248">
        <f>IF(N688="sníž. přenesená",J688,0)</f>
        <v>0</v>
      </c>
      <c r="BI688" s="248">
        <f>IF(N688="nulová",J688,0)</f>
        <v>0</v>
      </c>
      <c r="BJ688" s="25" t="s">
        <v>79</v>
      </c>
      <c r="BK688" s="248">
        <f>ROUND(I688*H688,2)</f>
        <v>0</v>
      </c>
      <c r="BL688" s="25" t="s">
        <v>287</v>
      </c>
      <c r="BM688" s="25" t="s">
        <v>1064</v>
      </c>
    </row>
    <row r="689" s="12" customFormat="1">
      <c r="B689" s="249"/>
      <c r="C689" s="250"/>
      <c r="D689" s="251" t="s">
        <v>217</v>
      </c>
      <c r="E689" s="252" t="s">
        <v>21</v>
      </c>
      <c r="F689" s="253" t="s">
        <v>1065</v>
      </c>
      <c r="G689" s="250"/>
      <c r="H689" s="254">
        <v>0.46400000000000002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AT689" s="260" t="s">
        <v>217</v>
      </c>
      <c r="AU689" s="260" t="s">
        <v>81</v>
      </c>
      <c r="AV689" s="12" t="s">
        <v>81</v>
      </c>
      <c r="AW689" s="12" t="s">
        <v>35</v>
      </c>
      <c r="AX689" s="12" t="s">
        <v>72</v>
      </c>
      <c r="AY689" s="260" t="s">
        <v>209</v>
      </c>
    </row>
    <row r="690" s="13" customFormat="1">
      <c r="B690" s="261"/>
      <c r="C690" s="262"/>
      <c r="D690" s="251" t="s">
        <v>217</v>
      </c>
      <c r="E690" s="263" t="s">
        <v>21</v>
      </c>
      <c r="F690" s="264" t="s">
        <v>1029</v>
      </c>
      <c r="G690" s="262"/>
      <c r="H690" s="263" t="s">
        <v>21</v>
      </c>
      <c r="I690" s="265"/>
      <c r="J690" s="262"/>
      <c r="K690" s="262"/>
      <c r="L690" s="266"/>
      <c r="M690" s="267"/>
      <c r="N690" s="268"/>
      <c r="O690" s="268"/>
      <c r="P690" s="268"/>
      <c r="Q690" s="268"/>
      <c r="R690" s="268"/>
      <c r="S690" s="268"/>
      <c r="T690" s="269"/>
      <c r="AT690" s="270" t="s">
        <v>217</v>
      </c>
      <c r="AU690" s="270" t="s">
        <v>81</v>
      </c>
      <c r="AV690" s="13" t="s">
        <v>79</v>
      </c>
      <c r="AW690" s="13" t="s">
        <v>35</v>
      </c>
      <c r="AX690" s="13" t="s">
        <v>72</v>
      </c>
      <c r="AY690" s="270" t="s">
        <v>209</v>
      </c>
    </row>
    <row r="691" s="14" customFormat="1">
      <c r="B691" s="271"/>
      <c r="C691" s="272"/>
      <c r="D691" s="251" t="s">
        <v>217</v>
      </c>
      <c r="E691" s="273" t="s">
        <v>21</v>
      </c>
      <c r="F691" s="274" t="s">
        <v>220</v>
      </c>
      <c r="G691" s="272"/>
      <c r="H691" s="275">
        <v>0.46400000000000002</v>
      </c>
      <c r="I691" s="276"/>
      <c r="J691" s="272"/>
      <c r="K691" s="272"/>
      <c r="L691" s="277"/>
      <c r="M691" s="278"/>
      <c r="N691" s="279"/>
      <c r="O691" s="279"/>
      <c r="P691" s="279"/>
      <c r="Q691" s="279"/>
      <c r="R691" s="279"/>
      <c r="S691" s="279"/>
      <c r="T691" s="280"/>
      <c r="AT691" s="281" t="s">
        <v>217</v>
      </c>
      <c r="AU691" s="281" t="s">
        <v>81</v>
      </c>
      <c r="AV691" s="14" t="s">
        <v>216</v>
      </c>
      <c r="AW691" s="14" t="s">
        <v>35</v>
      </c>
      <c r="AX691" s="14" t="s">
        <v>79</v>
      </c>
      <c r="AY691" s="281" t="s">
        <v>209</v>
      </c>
    </row>
    <row r="692" s="1" customFormat="1" ht="16.5" customHeight="1">
      <c r="B692" s="47"/>
      <c r="C692" s="282" t="s">
        <v>1066</v>
      </c>
      <c r="D692" s="282" t="s">
        <v>312</v>
      </c>
      <c r="E692" s="283" t="s">
        <v>1067</v>
      </c>
      <c r="F692" s="284" t="s">
        <v>1068</v>
      </c>
      <c r="G692" s="285" t="s">
        <v>268</v>
      </c>
      <c r="H692" s="286">
        <v>221</v>
      </c>
      <c r="I692" s="287"/>
      <c r="J692" s="288">
        <f>ROUND(I692*H692,2)</f>
        <v>0</v>
      </c>
      <c r="K692" s="284" t="s">
        <v>215</v>
      </c>
      <c r="L692" s="289"/>
      <c r="M692" s="290" t="s">
        <v>21</v>
      </c>
      <c r="N692" s="291" t="s">
        <v>43</v>
      </c>
      <c r="O692" s="48"/>
      <c r="P692" s="246">
        <f>O692*H692</f>
        <v>0</v>
      </c>
      <c r="Q692" s="246">
        <v>0.0041999999999999997</v>
      </c>
      <c r="R692" s="246">
        <f>Q692*H692</f>
        <v>0.92819999999999991</v>
      </c>
      <c r="S692" s="246">
        <v>0</v>
      </c>
      <c r="T692" s="247">
        <f>S692*H692</f>
        <v>0</v>
      </c>
      <c r="AR692" s="25" t="s">
        <v>371</v>
      </c>
      <c r="AT692" s="25" t="s">
        <v>312</v>
      </c>
      <c r="AU692" s="25" t="s">
        <v>81</v>
      </c>
      <c r="AY692" s="25" t="s">
        <v>209</v>
      </c>
      <c r="BE692" s="248">
        <f>IF(N692="základní",J692,0)</f>
        <v>0</v>
      </c>
      <c r="BF692" s="248">
        <f>IF(N692="snížená",J692,0)</f>
        <v>0</v>
      </c>
      <c r="BG692" s="248">
        <f>IF(N692="zákl. přenesená",J692,0)</f>
        <v>0</v>
      </c>
      <c r="BH692" s="248">
        <f>IF(N692="sníž. přenesená",J692,0)</f>
        <v>0</v>
      </c>
      <c r="BI692" s="248">
        <f>IF(N692="nulová",J692,0)</f>
        <v>0</v>
      </c>
      <c r="BJ692" s="25" t="s">
        <v>79</v>
      </c>
      <c r="BK692" s="248">
        <f>ROUND(I692*H692,2)</f>
        <v>0</v>
      </c>
      <c r="BL692" s="25" t="s">
        <v>287</v>
      </c>
      <c r="BM692" s="25" t="s">
        <v>1069</v>
      </c>
    </row>
    <row r="693" s="12" customFormat="1">
      <c r="B693" s="249"/>
      <c r="C693" s="250"/>
      <c r="D693" s="251" t="s">
        <v>217</v>
      </c>
      <c r="E693" s="252" t="s">
        <v>21</v>
      </c>
      <c r="F693" s="253" t="s">
        <v>1070</v>
      </c>
      <c r="G693" s="250"/>
      <c r="H693" s="254">
        <v>221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AT693" s="260" t="s">
        <v>217</v>
      </c>
      <c r="AU693" s="260" t="s">
        <v>81</v>
      </c>
      <c r="AV693" s="12" t="s">
        <v>81</v>
      </c>
      <c r="AW693" s="12" t="s">
        <v>35</v>
      </c>
      <c r="AX693" s="12" t="s">
        <v>72</v>
      </c>
      <c r="AY693" s="260" t="s">
        <v>209</v>
      </c>
    </row>
    <row r="694" s="13" customFormat="1">
      <c r="B694" s="261"/>
      <c r="C694" s="262"/>
      <c r="D694" s="251" t="s">
        <v>217</v>
      </c>
      <c r="E694" s="263" t="s">
        <v>21</v>
      </c>
      <c r="F694" s="264" t="s">
        <v>1029</v>
      </c>
      <c r="G694" s="262"/>
      <c r="H694" s="263" t="s">
        <v>21</v>
      </c>
      <c r="I694" s="265"/>
      <c r="J694" s="262"/>
      <c r="K694" s="262"/>
      <c r="L694" s="266"/>
      <c r="M694" s="267"/>
      <c r="N694" s="268"/>
      <c r="O694" s="268"/>
      <c r="P694" s="268"/>
      <c r="Q694" s="268"/>
      <c r="R694" s="268"/>
      <c r="S694" s="268"/>
      <c r="T694" s="269"/>
      <c r="AT694" s="270" t="s">
        <v>217</v>
      </c>
      <c r="AU694" s="270" t="s">
        <v>81</v>
      </c>
      <c r="AV694" s="13" t="s">
        <v>79</v>
      </c>
      <c r="AW694" s="13" t="s">
        <v>35</v>
      </c>
      <c r="AX694" s="13" t="s">
        <v>72</v>
      </c>
      <c r="AY694" s="270" t="s">
        <v>209</v>
      </c>
    </row>
    <row r="695" s="14" customFormat="1">
      <c r="B695" s="271"/>
      <c r="C695" s="272"/>
      <c r="D695" s="251" t="s">
        <v>217</v>
      </c>
      <c r="E695" s="273" t="s">
        <v>21</v>
      </c>
      <c r="F695" s="274" t="s">
        <v>220</v>
      </c>
      <c r="G695" s="272"/>
      <c r="H695" s="275">
        <v>221</v>
      </c>
      <c r="I695" s="276"/>
      <c r="J695" s="272"/>
      <c r="K695" s="272"/>
      <c r="L695" s="277"/>
      <c r="M695" s="278"/>
      <c r="N695" s="279"/>
      <c r="O695" s="279"/>
      <c r="P695" s="279"/>
      <c r="Q695" s="279"/>
      <c r="R695" s="279"/>
      <c r="S695" s="279"/>
      <c r="T695" s="280"/>
      <c r="AT695" s="281" t="s">
        <v>217</v>
      </c>
      <c r="AU695" s="281" t="s">
        <v>81</v>
      </c>
      <c r="AV695" s="14" t="s">
        <v>216</v>
      </c>
      <c r="AW695" s="14" t="s">
        <v>35</v>
      </c>
      <c r="AX695" s="14" t="s">
        <v>79</v>
      </c>
      <c r="AY695" s="281" t="s">
        <v>209</v>
      </c>
    </row>
    <row r="696" s="1" customFormat="1" ht="16.5" customHeight="1">
      <c r="B696" s="47"/>
      <c r="C696" s="282" t="s">
        <v>712</v>
      </c>
      <c r="D696" s="282" t="s">
        <v>312</v>
      </c>
      <c r="E696" s="283" t="s">
        <v>1071</v>
      </c>
      <c r="F696" s="284" t="s">
        <v>1072</v>
      </c>
      <c r="G696" s="285" t="s">
        <v>268</v>
      </c>
      <c r="H696" s="286">
        <v>50.700000000000003</v>
      </c>
      <c r="I696" s="287"/>
      <c r="J696" s="288">
        <f>ROUND(I696*H696,2)</f>
        <v>0</v>
      </c>
      <c r="K696" s="284" t="s">
        <v>21</v>
      </c>
      <c r="L696" s="289"/>
      <c r="M696" s="290" t="s">
        <v>21</v>
      </c>
      <c r="N696" s="291" t="s">
        <v>43</v>
      </c>
      <c r="O696" s="48"/>
      <c r="P696" s="246">
        <f>O696*H696</f>
        <v>0</v>
      </c>
      <c r="Q696" s="246">
        <v>0.0011999999999999999</v>
      </c>
      <c r="R696" s="246">
        <f>Q696*H696</f>
        <v>0.060839999999999998</v>
      </c>
      <c r="S696" s="246">
        <v>0</v>
      </c>
      <c r="T696" s="247">
        <f>S696*H696</f>
        <v>0</v>
      </c>
      <c r="AR696" s="25" t="s">
        <v>371</v>
      </c>
      <c r="AT696" s="25" t="s">
        <v>312</v>
      </c>
      <c r="AU696" s="25" t="s">
        <v>81</v>
      </c>
      <c r="AY696" s="25" t="s">
        <v>209</v>
      </c>
      <c r="BE696" s="248">
        <f>IF(N696="základní",J696,0)</f>
        <v>0</v>
      </c>
      <c r="BF696" s="248">
        <f>IF(N696="snížená",J696,0)</f>
        <v>0</v>
      </c>
      <c r="BG696" s="248">
        <f>IF(N696="zákl. přenesená",J696,0)</f>
        <v>0</v>
      </c>
      <c r="BH696" s="248">
        <f>IF(N696="sníž. přenesená",J696,0)</f>
        <v>0</v>
      </c>
      <c r="BI696" s="248">
        <f>IF(N696="nulová",J696,0)</f>
        <v>0</v>
      </c>
      <c r="BJ696" s="25" t="s">
        <v>79</v>
      </c>
      <c r="BK696" s="248">
        <f>ROUND(I696*H696,2)</f>
        <v>0</v>
      </c>
      <c r="BL696" s="25" t="s">
        <v>287</v>
      </c>
      <c r="BM696" s="25" t="s">
        <v>1073</v>
      </c>
    </row>
    <row r="697" s="12" customFormat="1">
      <c r="B697" s="249"/>
      <c r="C697" s="250"/>
      <c r="D697" s="251" t="s">
        <v>217</v>
      </c>
      <c r="E697" s="252" t="s">
        <v>21</v>
      </c>
      <c r="F697" s="253" t="s">
        <v>1074</v>
      </c>
      <c r="G697" s="250"/>
      <c r="H697" s="254">
        <v>50.700000000000003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AT697" s="260" t="s">
        <v>217</v>
      </c>
      <c r="AU697" s="260" t="s">
        <v>81</v>
      </c>
      <c r="AV697" s="12" t="s">
        <v>81</v>
      </c>
      <c r="AW697" s="12" t="s">
        <v>35</v>
      </c>
      <c r="AX697" s="12" t="s">
        <v>72</v>
      </c>
      <c r="AY697" s="260" t="s">
        <v>209</v>
      </c>
    </row>
    <row r="698" s="13" customFormat="1">
      <c r="B698" s="261"/>
      <c r="C698" s="262"/>
      <c r="D698" s="251" t="s">
        <v>217</v>
      </c>
      <c r="E698" s="263" t="s">
        <v>21</v>
      </c>
      <c r="F698" s="264" t="s">
        <v>1029</v>
      </c>
      <c r="G698" s="262"/>
      <c r="H698" s="263" t="s">
        <v>21</v>
      </c>
      <c r="I698" s="265"/>
      <c r="J698" s="262"/>
      <c r="K698" s="262"/>
      <c r="L698" s="266"/>
      <c r="M698" s="267"/>
      <c r="N698" s="268"/>
      <c r="O698" s="268"/>
      <c r="P698" s="268"/>
      <c r="Q698" s="268"/>
      <c r="R698" s="268"/>
      <c r="S698" s="268"/>
      <c r="T698" s="269"/>
      <c r="AT698" s="270" t="s">
        <v>217</v>
      </c>
      <c r="AU698" s="270" t="s">
        <v>81</v>
      </c>
      <c r="AV698" s="13" t="s">
        <v>79</v>
      </c>
      <c r="AW698" s="13" t="s">
        <v>35</v>
      </c>
      <c r="AX698" s="13" t="s">
        <v>72</v>
      </c>
      <c r="AY698" s="270" t="s">
        <v>209</v>
      </c>
    </row>
    <row r="699" s="14" customFormat="1">
      <c r="B699" s="271"/>
      <c r="C699" s="272"/>
      <c r="D699" s="251" t="s">
        <v>217</v>
      </c>
      <c r="E699" s="273" t="s">
        <v>21</v>
      </c>
      <c r="F699" s="274" t="s">
        <v>220</v>
      </c>
      <c r="G699" s="272"/>
      <c r="H699" s="275">
        <v>50.700000000000003</v>
      </c>
      <c r="I699" s="276"/>
      <c r="J699" s="272"/>
      <c r="K699" s="272"/>
      <c r="L699" s="277"/>
      <c r="M699" s="278"/>
      <c r="N699" s="279"/>
      <c r="O699" s="279"/>
      <c r="P699" s="279"/>
      <c r="Q699" s="279"/>
      <c r="R699" s="279"/>
      <c r="S699" s="279"/>
      <c r="T699" s="280"/>
      <c r="AT699" s="281" t="s">
        <v>217</v>
      </c>
      <c r="AU699" s="281" t="s">
        <v>81</v>
      </c>
      <c r="AV699" s="14" t="s">
        <v>216</v>
      </c>
      <c r="AW699" s="14" t="s">
        <v>35</v>
      </c>
      <c r="AX699" s="14" t="s">
        <v>79</v>
      </c>
      <c r="AY699" s="281" t="s">
        <v>209</v>
      </c>
    </row>
    <row r="700" s="1" customFormat="1" ht="25.5" customHeight="1">
      <c r="B700" s="47"/>
      <c r="C700" s="237" t="s">
        <v>1075</v>
      </c>
      <c r="D700" s="237" t="s">
        <v>211</v>
      </c>
      <c r="E700" s="238" t="s">
        <v>1076</v>
      </c>
      <c r="F700" s="239" t="s">
        <v>1077</v>
      </c>
      <c r="G700" s="240" t="s">
        <v>390</v>
      </c>
      <c r="H700" s="241">
        <v>16.5</v>
      </c>
      <c r="I700" s="242"/>
      <c r="J700" s="243">
        <f>ROUND(I700*H700,2)</f>
        <v>0</v>
      </c>
      <c r="K700" s="239" t="s">
        <v>215</v>
      </c>
      <c r="L700" s="73"/>
      <c r="M700" s="244" t="s">
        <v>21</v>
      </c>
      <c r="N700" s="245" t="s">
        <v>43</v>
      </c>
      <c r="O700" s="48"/>
      <c r="P700" s="246">
        <f>O700*H700</f>
        <v>0</v>
      </c>
      <c r="Q700" s="246">
        <v>0.00027999999999999998</v>
      </c>
      <c r="R700" s="246">
        <f>Q700*H700</f>
        <v>0.00462</v>
      </c>
      <c r="S700" s="246">
        <v>0</v>
      </c>
      <c r="T700" s="247">
        <f>S700*H700</f>
        <v>0</v>
      </c>
      <c r="AR700" s="25" t="s">
        <v>287</v>
      </c>
      <c r="AT700" s="25" t="s">
        <v>211</v>
      </c>
      <c r="AU700" s="25" t="s">
        <v>81</v>
      </c>
      <c r="AY700" s="25" t="s">
        <v>209</v>
      </c>
      <c r="BE700" s="248">
        <f>IF(N700="základní",J700,0)</f>
        <v>0</v>
      </c>
      <c r="BF700" s="248">
        <f>IF(N700="snížená",J700,0)</f>
        <v>0</v>
      </c>
      <c r="BG700" s="248">
        <f>IF(N700="zákl. přenesená",J700,0)</f>
        <v>0</v>
      </c>
      <c r="BH700" s="248">
        <f>IF(N700="sníž. přenesená",J700,0)</f>
        <v>0</v>
      </c>
      <c r="BI700" s="248">
        <f>IF(N700="nulová",J700,0)</f>
        <v>0</v>
      </c>
      <c r="BJ700" s="25" t="s">
        <v>79</v>
      </c>
      <c r="BK700" s="248">
        <f>ROUND(I700*H700,2)</f>
        <v>0</v>
      </c>
      <c r="BL700" s="25" t="s">
        <v>287</v>
      </c>
      <c r="BM700" s="25" t="s">
        <v>1078</v>
      </c>
    </row>
    <row r="701" s="12" customFormat="1">
      <c r="B701" s="249"/>
      <c r="C701" s="250"/>
      <c r="D701" s="251" t="s">
        <v>217</v>
      </c>
      <c r="E701" s="252" t="s">
        <v>21</v>
      </c>
      <c r="F701" s="253" t="s">
        <v>1079</v>
      </c>
      <c r="G701" s="250"/>
      <c r="H701" s="254">
        <v>16.5</v>
      </c>
      <c r="I701" s="255"/>
      <c r="J701" s="250"/>
      <c r="K701" s="250"/>
      <c r="L701" s="256"/>
      <c r="M701" s="257"/>
      <c r="N701" s="258"/>
      <c r="O701" s="258"/>
      <c r="P701" s="258"/>
      <c r="Q701" s="258"/>
      <c r="R701" s="258"/>
      <c r="S701" s="258"/>
      <c r="T701" s="259"/>
      <c r="AT701" s="260" t="s">
        <v>217</v>
      </c>
      <c r="AU701" s="260" t="s">
        <v>81</v>
      </c>
      <c r="AV701" s="12" t="s">
        <v>81</v>
      </c>
      <c r="AW701" s="12" t="s">
        <v>35</v>
      </c>
      <c r="AX701" s="12" t="s">
        <v>72</v>
      </c>
      <c r="AY701" s="260" t="s">
        <v>209</v>
      </c>
    </row>
    <row r="702" s="14" customFormat="1">
      <c r="B702" s="271"/>
      <c r="C702" s="272"/>
      <c r="D702" s="251" t="s">
        <v>217</v>
      </c>
      <c r="E702" s="273" t="s">
        <v>21</v>
      </c>
      <c r="F702" s="274" t="s">
        <v>220</v>
      </c>
      <c r="G702" s="272"/>
      <c r="H702" s="275">
        <v>16.5</v>
      </c>
      <c r="I702" s="276"/>
      <c r="J702" s="272"/>
      <c r="K702" s="272"/>
      <c r="L702" s="277"/>
      <c r="M702" s="278"/>
      <c r="N702" s="279"/>
      <c r="O702" s="279"/>
      <c r="P702" s="279"/>
      <c r="Q702" s="279"/>
      <c r="R702" s="279"/>
      <c r="S702" s="279"/>
      <c r="T702" s="280"/>
      <c r="AT702" s="281" t="s">
        <v>217</v>
      </c>
      <c r="AU702" s="281" t="s">
        <v>81</v>
      </c>
      <c r="AV702" s="14" t="s">
        <v>216</v>
      </c>
      <c r="AW702" s="14" t="s">
        <v>35</v>
      </c>
      <c r="AX702" s="14" t="s">
        <v>79</v>
      </c>
      <c r="AY702" s="281" t="s">
        <v>209</v>
      </c>
    </row>
    <row r="703" s="1" customFormat="1" ht="25.5" customHeight="1">
      <c r="B703" s="47"/>
      <c r="C703" s="237" t="s">
        <v>1080</v>
      </c>
      <c r="D703" s="237" t="s">
        <v>211</v>
      </c>
      <c r="E703" s="238" t="s">
        <v>1081</v>
      </c>
      <c r="F703" s="239" t="s">
        <v>1082</v>
      </c>
      <c r="G703" s="240" t="s">
        <v>299</v>
      </c>
      <c r="H703" s="241">
        <v>1.5269999999999999</v>
      </c>
      <c r="I703" s="242"/>
      <c r="J703" s="243">
        <f>ROUND(I703*H703,2)</f>
        <v>0</v>
      </c>
      <c r="K703" s="239" t="s">
        <v>215</v>
      </c>
      <c r="L703" s="73"/>
      <c r="M703" s="244" t="s">
        <v>21</v>
      </c>
      <c r="N703" s="245" t="s">
        <v>43</v>
      </c>
      <c r="O703" s="48"/>
      <c r="P703" s="246">
        <f>O703*H703</f>
        <v>0</v>
      </c>
      <c r="Q703" s="246">
        <v>0</v>
      </c>
      <c r="R703" s="246">
        <f>Q703*H703</f>
        <v>0</v>
      </c>
      <c r="S703" s="246">
        <v>0</v>
      </c>
      <c r="T703" s="247">
        <f>S703*H703</f>
        <v>0</v>
      </c>
      <c r="AR703" s="25" t="s">
        <v>287</v>
      </c>
      <c r="AT703" s="25" t="s">
        <v>211</v>
      </c>
      <c r="AU703" s="25" t="s">
        <v>81</v>
      </c>
      <c r="AY703" s="25" t="s">
        <v>209</v>
      </c>
      <c r="BE703" s="248">
        <f>IF(N703="základní",J703,0)</f>
        <v>0</v>
      </c>
      <c r="BF703" s="248">
        <f>IF(N703="snížená",J703,0)</f>
        <v>0</v>
      </c>
      <c r="BG703" s="248">
        <f>IF(N703="zákl. přenesená",J703,0)</f>
        <v>0</v>
      </c>
      <c r="BH703" s="248">
        <f>IF(N703="sníž. přenesená",J703,0)</f>
        <v>0</v>
      </c>
      <c r="BI703" s="248">
        <f>IF(N703="nulová",J703,0)</f>
        <v>0</v>
      </c>
      <c r="BJ703" s="25" t="s">
        <v>79</v>
      </c>
      <c r="BK703" s="248">
        <f>ROUND(I703*H703,2)</f>
        <v>0</v>
      </c>
      <c r="BL703" s="25" t="s">
        <v>287</v>
      </c>
      <c r="BM703" s="25" t="s">
        <v>1083</v>
      </c>
    </row>
    <row r="704" s="1" customFormat="1" ht="16.5" customHeight="1">
      <c r="B704" s="47"/>
      <c r="C704" s="237" t="s">
        <v>1084</v>
      </c>
      <c r="D704" s="237" t="s">
        <v>211</v>
      </c>
      <c r="E704" s="238" t="s">
        <v>1085</v>
      </c>
      <c r="F704" s="239" t="s">
        <v>1086</v>
      </c>
      <c r="G704" s="240" t="s">
        <v>299</v>
      </c>
      <c r="H704" s="241">
        <v>1.5269999999999999</v>
      </c>
      <c r="I704" s="242"/>
      <c r="J704" s="243">
        <f>ROUND(I704*H704,2)</f>
        <v>0</v>
      </c>
      <c r="K704" s="239" t="s">
        <v>215</v>
      </c>
      <c r="L704" s="73"/>
      <c r="M704" s="244" t="s">
        <v>21</v>
      </c>
      <c r="N704" s="245" t="s">
        <v>43</v>
      </c>
      <c r="O704" s="48"/>
      <c r="P704" s="246">
        <f>O704*H704</f>
        <v>0</v>
      </c>
      <c r="Q704" s="246">
        <v>0</v>
      </c>
      <c r="R704" s="246">
        <f>Q704*H704</f>
        <v>0</v>
      </c>
      <c r="S704" s="246">
        <v>0</v>
      </c>
      <c r="T704" s="247">
        <f>S704*H704</f>
        <v>0</v>
      </c>
      <c r="AR704" s="25" t="s">
        <v>287</v>
      </c>
      <c r="AT704" s="25" t="s">
        <v>211</v>
      </c>
      <c r="AU704" s="25" t="s">
        <v>81</v>
      </c>
      <c r="AY704" s="25" t="s">
        <v>209</v>
      </c>
      <c r="BE704" s="248">
        <f>IF(N704="základní",J704,0)</f>
        <v>0</v>
      </c>
      <c r="BF704" s="248">
        <f>IF(N704="snížená",J704,0)</f>
        <v>0</v>
      </c>
      <c r="BG704" s="248">
        <f>IF(N704="zákl. přenesená",J704,0)</f>
        <v>0</v>
      </c>
      <c r="BH704" s="248">
        <f>IF(N704="sníž. přenesená",J704,0)</f>
        <v>0</v>
      </c>
      <c r="BI704" s="248">
        <f>IF(N704="nulová",J704,0)</f>
        <v>0</v>
      </c>
      <c r="BJ704" s="25" t="s">
        <v>79</v>
      </c>
      <c r="BK704" s="248">
        <f>ROUND(I704*H704,2)</f>
        <v>0</v>
      </c>
      <c r="BL704" s="25" t="s">
        <v>287</v>
      </c>
      <c r="BM704" s="25" t="s">
        <v>1087</v>
      </c>
    </row>
    <row r="705" s="11" customFormat="1" ht="29.88" customHeight="1">
      <c r="B705" s="221"/>
      <c r="C705" s="222"/>
      <c r="D705" s="223" t="s">
        <v>71</v>
      </c>
      <c r="E705" s="235" t="s">
        <v>1088</v>
      </c>
      <c r="F705" s="235" t="s">
        <v>1089</v>
      </c>
      <c r="G705" s="222"/>
      <c r="H705" s="222"/>
      <c r="I705" s="225"/>
      <c r="J705" s="236">
        <f>BK705</f>
        <v>0</v>
      </c>
      <c r="K705" s="222"/>
      <c r="L705" s="227"/>
      <c r="M705" s="228"/>
      <c r="N705" s="229"/>
      <c r="O705" s="229"/>
      <c r="P705" s="230">
        <f>SUM(P706:P716)</f>
        <v>0</v>
      </c>
      <c r="Q705" s="229"/>
      <c r="R705" s="230">
        <f>SUM(R706:R716)</f>
        <v>1.203775</v>
      </c>
      <c r="S705" s="229"/>
      <c r="T705" s="231">
        <f>SUM(T706:T716)</f>
        <v>2.3100000000000001</v>
      </c>
      <c r="AR705" s="232" t="s">
        <v>81</v>
      </c>
      <c r="AT705" s="233" t="s">
        <v>71</v>
      </c>
      <c r="AU705" s="233" t="s">
        <v>79</v>
      </c>
      <c r="AY705" s="232" t="s">
        <v>209</v>
      </c>
      <c r="BK705" s="234">
        <f>SUM(BK706:BK716)</f>
        <v>0</v>
      </c>
    </row>
    <row r="706" s="1" customFormat="1" ht="16.5" customHeight="1">
      <c r="B706" s="47"/>
      <c r="C706" s="237" t="s">
        <v>1090</v>
      </c>
      <c r="D706" s="237" t="s">
        <v>211</v>
      </c>
      <c r="E706" s="238" t="s">
        <v>1091</v>
      </c>
      <c r="F706" s="239" t="s">
        <v>1092</v>
      </c>
      <c r="G706" s="240" t="s">
        <v>1093</v>
      </c>
      <c r="H706" s="241">
        <v>165</v>
      </c>
      <c r="I706" s="242"/>
      <c r="J706" s="243">
        <f>ROUND(I706*H706,2)</f>
        <v>0</v>
      </c>
      <c r="K706" s="239" t="s">
        <v>215</v>
      </c>
      <c r="L706" s="73"/>
      <c r="M706" s="244" t="s">
        <v>21</v>
      </c>
      <c r="N706" s="245" t="s">
        <v>43</v>
      </c>
      <c r="O706" s="48"/>
      <c r="P706" s="246">
        <f>O706*H706</f>
        <v>0</v>
      </c>
      <c r="Q706" s="246">
        <v>0</v>
      </c>
      <c r="R706" s="246">
        <f>Q706*H706</f>
        <v>0</v>
      </c>
      <c r="S706" s="246">
        <v>0.014</v>
      </c>
      <c r="T706" s="247">
        <f>S706*H706</f>
        <v>2.3100000000000001</v>
      </c>
      <c r="AR706" s="25" t="s">
        <v>287</v>
      </c>
      <c r="AT706" s="25" t="s">
        <v>211</v>
      </c>
      <c r="AU706" s="25" t="s">
        <v>81</v>
      </c>
      <c r="AY706" s="25" t="s">
        <v>209</v>
      </c>
      <c r="BE706" s="248">
        <f>IF(N706="základní",J706,0)</f>
        <v>0</v>
      </c>
      <c r="BF706" s="248">
        <f>IF(N706="snížená",J706,0)</f>
        <v>0</v>
      </c>
      <c r="BG706" s="248">
        <f>IF(N706="zákl. přenesená",J706,0)</f>
        <v>0</v>
      </c>
      <c r="BH706" s="248">
        <f>IF(N706="sníž. přenesená",J706,0)</f>
        <v>0</v>
      </c>
      <c r="BI706" s="248">
        <f>IF(N706="nulová",J706,0)</f>
        <v>0</v>
      </c>
      <c r="BJ706" s="25" t="s">
        <v>79</v>
      </c>
      <c r="BK706" s="248">
        <f>ROUND(I706*H706,2)</f>
        <v>0</v>
      </c>
      <c r="BL706" s="25" t="s">
        <v>287</v>
      </c>
      <c r="BM706" s="25" t="s">
        <v>1094</v>
      </c>
    </row>
    <row r="707" s="1" customFormat="1" ht="25.5" customHeight="1">
      <c r="B707" s="47"/>
      <c r="C707" s="237" t="s">
        <v>1095</v>
      </c>
      <c r="D707" s="237" t="s">
        <v>211</v>
      </c>
      <c r="E707" s="238" t="s">
        <v>1096</v>
      </c>
      <c r="F707" s="239" t="s">
        <v>1097</v>
      </c>
      <c r="G707" s="240" t="s">
        <v>268</v>
      </c>
      <c r="H707" s="241">
        <v>160</v>
      </c>
      <c r="I707" s="242"/>
      <c r="J707" s="243">
        <f>ROUND(I707*H707,2)</f>
        <v>0</v>
      </c>
      <c r="K707" s="239" t="s">
        <v>215</v>
      </c>
      <c r="L707" s="73"/>
      <c r="M707" s="244" t="s">
        <v>21</v>
      </c>
      <c r="N707" s="245" t="s">
        <v>43</v>
      </c>
      <c r="O707" s="48"/>
      <c r="P707" s="246">
        <f>O707*H707</f>
        <v>0</v>
      </c>
      <c r="Q707" s="246">
        <v>0</v>
      </c>
      <c r="R707" s="246">
        <f>Q707*H707</f>
        <v>0</v>
      </c>
      <c r="S707" s="246">
        <v>0</v>
      </c>
      <c r="T707" s="247">
        <f>S707*H707</f>
        <v>0</v>
      </c>
      <c r="AR707" s="25" t="s">
        <v>287</v>
      </c>
      <c r="AT707" s="25" t="s">
        <v>211</v>
      </c>
      <c r="AU707" s="25" t="s">
        <v>81</v>
      </c>
      <c r="AY707" s="25" t="s">
        <v>209</v>
      </c>
      <c r="BE707" s="248">
        <f>IF(N707="základní",J707,0)</f>
        <v>0</v>
      </c>
      <c r="BF707" s="248">
        <f>IF(N707="snížená",J707,0)</f>
        <v>0</v>
      </c>
      <c r="BG707" s="248">
        <f>IF(N707="zákl. přenesená",J707,0)</f>
        <v>0</v>
      </c>
      <c r="BH707" s="248">
        <f>IF(N707="sníž. přenesená",J707,0)</f>
        <v>0</v>
      </c>
      <c r="BI707" s="248">
        <f>IF(N707="nulová",J707,0)</f>
        <v>0</v>
      </c>
      <c r="BJ707" s="25" t="s">
        <v>79</v>
      </c>
      <c r="BK707" s="248">
        <f>ROUND(I707*H707,2)</f>
        <v>0</v>
      </c>
      <c r="BL707" s="25" t="s">
        <v>287</v>
      </c>
      <c r="BM707" s="25" t="s">
        <v>1098</v>
      </c>
    </row>
    <row r="708" s="12" customFormat="1">
      <c r="B708" s="249"/>
      <c r="C708" s="250"/>
      <c r="D708" s="251" t="s">
        <v>217</v>
      </c>
      <c r="E708" s="252" t="s">
        <v>21</v>
      </c>
      <c r="F708" s="253" t="s">
        <v>1099</v>
      </c>
      <c r="G708" s="250"/>
      <c r="H708" s="254">
        <v>160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AT708" s="260" t="s">
        <v>217</v>
      </c>
      <c r="AU708" s="260" t="s">
        <v>81</v>
      </c>
      <c r="AV708" s="12" t="s">
        <v>81</v>
      </c>
      <c r="AW708" s="12" t="s">
        <v>35</v>
      </c>
      <c r="AX708" s="12" t="s">
        <v>72</v>
      </c>
      <c r="AY708" s="260" t="s">
        <v>209</v>
      </c>
    </row>
    <row r="709" s="14" customFormat="1">
      <c r="B709" s="271"/>
      <c r="C709" s="272"/>
      <c r="D709" s="251" t="s">
        <v>217</v>
      </c>
      <c r="E709" s="273" t="s">
        <v>21</v>
      </c>
      <c r="F709" s="274" t="s">
        <v>220</v>
      </c>
      <c r="G709" s="272"/>
      <c r="H709" s="275">
        <v>160</v>
      </c>
      <c r="I709" s="276"/>
      <c r="J709" s="272"/>
      <c r="K709" s="272"/>
      <c r="L709" s="277"/>
      <c r="M709" s="278"/>
      <c r="N709" s="279"/>
      <c r="O709" s="279"/>
      <c r="P709" s="279"/>
      <c r="Q709" s="279"/>
      <c r="R709" s="279"/>
      <c r="S709" s="279"/>
      <c r="T709" s="280"/>
      <c r="AT709" s="281" t="s">
        <v>217</v>
      </c>
      <c r="AU709" s="281" t="s">
        <v>81</v>
      </c>
      <c r="AV709" s="14" t="s">
        <v>216</v>
      </c>
      <c r="AW709" s="14" t="s">
        <v>35</v>
      </c>
      <c r="AX709" s="14" t="s">
        <v>79</v>
      </c>
      <c r="AY709" s="281" t="s">
        <v>209</v>
      </c>
    </row>
    <row r="710" s="1" customFormat="1" ht="25.5" customHeight="1">
      <c r="B710" s="47"/>
      <c r="C710" s="282" t="s">
        <v>734</v>
      </c>
      <c r="D710" s="282" t="s">
        <v>312</v>
      </c>
      <c r="E710" s="283" t="s">
        <v>1100</v>
      </c>
      <c r="F710" s="284" t="s">
        <v>1101</v>
      </c>
      <c r="G710" s="285" t="s">
        <v>268</v>
      </c>
      <c r="H710" s="286">
        <v>184</v>
      </c>
      <c r="I710" s="287"/>
      <c r="J710" s="288">
        <f>ROUND(I710*H710,2)</f>
        <v>0</v>
      </c>
      <c r="K710" s="284" t="s">
        <v>215</v>
      </c>
      <c r="L710" s="289"/>
      <c r="M710" s="290" t="s">
        <v>21</v>
      </c>
      <c r="N710" s="291" t="s">
        <v>43</v>
      </c>
      <c r="O710" s="48"/>
      <c r="P710" s="246">
        <f>O710*H710</f>
        <v>0</v>
      </c>
      <c r="Q710" s="246">
        <v>0.0040000000000000001</v>
      </c>
      <c r="R710" s="246">
        <f>Q710*H710</f>
        <v>0.73599999999999999</v>
      </c>
      <c r="S710" s="246">
        <v>0</v>
      </c>
      <c r="T710" s="247">
        <f>S710*H710</f>
        <v>0</v>
      </c>
      <c r="AR710" s="25" t="s">
        <v>371</v>
      </c>
      <c r="AT710" s="25" t="s">
        <v>312</v>
      </c>
      <c r="AU710" s="25" t="s">
        <v>81</v>
      </c>
      <c r="AY710" s="25" t="s">
        <v>209</v>
      </c>
      <c r="BE710" s="248">
        <f>IF(N710="základní",J710,0)</f>
        <v>0</v>
      </c>
      <c r="BF710" s="248">
        <f>IF(N710="snížená",J710,0)</f>
        <v>0</v>
      </c>
      <c r="BG710" s="248">
        <f>IF(N710="zákl. přenesená",J710,0)</f>
        <v>0</v>
      </c>
      <c r="BH710" s="248">
        <f>IF(N710="sníž. přenesená",J710,0)</f>
        <v>0</v>
      </c>
      <c r="BI710" s="248">
        <f>IF(N710="nulová",J710,0)</f>
        <v>0</v>
      </c>
      <c r="BJ710" s="25" t="s">
        <v>79</v>
      </c>
      <c r="BK710" s="248">
        <f>ROUND(I710*H710,2)</f>
        <v>0</v>
      </c>
      <c r="BL710" s="25" t="s">
        <v>287</v>
      </c>
      <c r="BM710" s="25" t="s">
        <v>1102</v>
      </c>
    </row>
    <row r="711" s="12" customFormat="1">
      <c r="B711" s="249"/>
      <c r="C711" s="250"/>
      <c r="D711" s="251" t="s">
        <v>217</v>
      </c>
      <c r="E711" s="250"/>
      <c r="F711" s="253" t="s">
        <v>1103</v>
      </c>
      <c r="G711" s="250"/>
      <c r="H711" s="254">
        <v>184</v>
      </c>
      <c r="I711" s="255"/>
      <c r="J711" s="250"/>
      <c r="K711" s="250"/>
      <c r="L711" s="256"/>
      <c r="M711" s="257"/>
      <c r="N711" s="258"/>
      <c r="O711" s="258"/>
      <c r="P711" s="258"/>
      <c r="Q711" s="258"/>
      <c r="R711" s="258"/>
      <c r="S711" s="258"/>
      <c r="T711" s="259"/>
      <c r="AT711" s="260" t="s">
        <v>217</v>
      </c>
      <c r="AU711" s="260" t="s">
        <v>81</v>
      </c>
      <c r="AV711" s="12" t="s">
        <v>81</v>
      </c>
      <c r="AW711" s="12" t="s">
        <v>6</v>
      </c>
      <c r="AX711" s="12" t="s">
        <v>79</v>
      </c>
      <c r="AY711" s="260" t="s">
        <v>209</v>
      </c>
    </row>
    <row r="712" s="1" customFormat="1" ht="16.5" customHeight="1">
      <c r="B712" s="47"/>
      <c r="C712" s="237" t="s">
        <v>1104</v>
      </c>
      <c r="D712" s="237" t="s">
        <v>211</v>
      </c>
      <c r="E712" s="238" t="s">
        <v>1105</v>
      </c>
      <c r="F712" s="239" t="s">
        <v>1106</v>
      </c>
      <c r="G712" s="240" t="s">
        <v>268</v>
      </c>
      <c r="H712" s="241">
        <v>165</v>
      </c>
      <c r="I712" s="242"/>
      <c r="J712" s="243">
        <f>ROUND(I712*H712,2)</f>
        <v>0</v>
      </c>
      <c r="K712" s="239" t="s">
        <v>215</v>
      </c>
      <c r="L712" s="73"/>
      <c r="M712" s="244" t="s">
        <v>21</v>
      </c>
      <c r="N712" s="245" t="s">
        <v>43</v>
      </c>
      <c r="O712" s="48"/>
      <c r="P712" s="246">
        <f>O712*H712</f>
        <v>0</v>
      </c>
      <c r="Q712" s="246">
        <v>0.00019000000000000001</v>
      </c>
      <c r="R712" s="246">
        <f>Q712*H712</f>
        <v>0.031350000000000003</v>
      </c>
      <c r="S712" s="246">
        <v>0</v>
      </c>
      <c r="T712" s="247">
        <f>S712*H712</f>
        <v>0</v>
      </c>
      <c r="AR712" s="25" t="s">
        <v>287</v>
      </c>
      <c r="AT712" s="25" t="s">
        <v>211</v>
      </c>
      <c r="AU712" s="25" t="s">
        <v>81</v>
      </c>
      <c r="AY712" s="25" t="s">
        <v>209</v>
      </c>
      <c r="BE712" s="248">
        <f>IF(N712="základní",J712,0)</f>
        <v>0</v>
      </c>
      <c r="BF712" s="248">
        <f>IF(N712="snížená",J712,0)</f>
        <v>0</v>
      </c>
      <c r="BG712" s="248">
        <f>IF(N712="zákl. přenesená",J712,0)</f>
        <v>0</v>
      </c>
      <c r="BH712" s="248">
        <f>IF(N712="sníž. přenesená",J712,0)</f>
        <v>0</v>
      </c>
      <c r="BI712" s="248">
        <f>IF(N712="nulová",J712,0)</f>
        <v>0</v>
      </c>
      <c r="BJ712" s="25" t="s">
        <v>79</v>
      </c>
      <c r="BK712" s="248">
        <f>ROUND(I712*H712,2)</f>
        <v>0</v>
      </c>
      <c r="BL712" s="25" t="s">
        <v>287</v>
      </c>
      <c r="BM712" s="25" t="s">
        <v>1107</v>
      </c>
    </row>
    <row r="713" s="1" customFormat="1" ht="25.5" customHeight="1">
      <c r="B713" s="47"/>
      <c r="C713" s="282" t="s">
        <v>757</v>
      </c>
      <c r="D713" s="282" t="s">
        <v>312</v>
      </c>
      <c r="E713" s="283" t="s">
        <v>1108</v>
      </c>
      <c r="F713" s="284" t="s">
        <v>1109</v>
      </c>
      <c r="G713" s="285" t="s">
        <v>268</v>
      </c>
      <c r="H713" s="286">
        <v>189.75</v>
      </c>
      <c r="I713" s="287"/>
      <c r="J713" s="288">
        <f>ROUND(I713*H713,2)</f>
        <v>0</v>
      </c>
      <c r="K713" s="284" t="s">
        <v>215</v>
      </c>
      <c r="L713" s="289"/>
      <c r="M713" s="290" t="s">
        <v>21</v>
      </c>
      <c r="N713" s="291" t="s">
        <v>43</v>
      </c>
      <c r="O713" s="48"/>
      <c r="P713" s="246">
        <f>O713*H713</f>
        <v>0</v>
      </c>
      <c r="Q713" s="246">
        <v>0.0023</v>
      </c>
      <c r="R713" s="246">
        <f>Q713*H713</f>
        <v>0.43642500000000001</v>
      </c>
      <c r="S713" s="246">
        <v>0</v>
      </c>
      <c r="T713" s="247">
        <f>S713*H713</f>
        <v>0</v>
      </c>
      <c r="AR713" s="25" t="s">
        <v>371</v>
      </c>
      <c r="AT713" s="25" t="s">
        <v>312</v>
      </c>
      <c r="AU713" s="25" t="s">
        <v>81</v>
      </c>
      <c r="AY713" s="25" t="s">
        <v>209</v>
      </c>
      <c r="BE713" s="248">
        <f>IF(N713="základní",J713,0)</f>
        <v>0</v>
      </c>
      <c r="BF713" s="248">
        <f>IF(N713="snížená",J713,0)</f>
        <v>0</v>
      </c>
      <c r="BG713" s="248">
        <f>IF(N713="zákl. přenesená",J713,0)</f>
        <v>0</v>
      </c>
      <c r="BH713" s="248">
        <f>IF(N713="sníž. přenesená",J713,0)</f>
        <v>0</v>
      </c>
      <c r="BI713" s="248">
        <f>IF(N713="nulová",J713,0)</f>
        <v>0</v>
      </c>
      <c r="BJ713" s="25" t="s">
        <v>79</v>
      </c>
      <c r="BK713" s="248">
        <f>ROUND(I713*H713,2)</f>
        <v>0</v>
      </c>
      <c r="BL713" s="25" t="s">
        <v>287</v>
      </c>
      <c r="BM713" s="25" t="s">
        <v>1110</v>
      </c>
    </row>
    <row r="714" s="12" customFormat="1">
      <c r="B714" s="249"/>
      <c r="C714" s="250"/>
      <c r="D714" s="251" t="s">
        <v>217</v>
      </c>
      <c r="E714" s="250"/>
      <c r="F714" s="253" t="s">
        <v>1111</v>
      </c>
      <c r="G714" s="250"/>
      <c r="H714" s="254">
        <v>189.75</v>
      </c>
      <c r="I714" s="255"/>
      <c r="J714" s="250"/>
      <c r="K714" s="250"/>
      <c r="L714" s="256"/>
      <c r="M714" s="257"/>
      <c r="N714" s="258"/>
      <c r="O714" s="258"/>
      <c r="P714" s="258"/>
      <c r="Q714" s="258"/>
      <c r="R714" s="258"/>
      <c r="S714" s="258"/>
      <c r="T714" s="259"/>
      <c r="AT714" s="260" t="s">
        <v>217</v>
      </c>
      <c r="AU714" s="260" t="s">
        <v>81</v>
      </c>
      <c r="AV714" s="12" t="s">
        <v>81</v>
      </c>
      <c r="AW714" s="12" t="s">
        <v>6</v>
      </c>
      <c r="AX714" s="12" t="s">
        <v>79</v>
      </c>
      <c r="AY714" s="260" t="s">
        <v>209</v>
      </c>
    </row>
    <row r="715" s="1" customFormat="1" ht="16.5" customHeight="1">
      <c r="B715" s="47"/>
      <c r="C715" s="237" t="s">
        <v>1112</v>
      </c>
      <c r="D715" s="237" t="s">
        <v>211</v>
      </c>
      <c r="E715" s="238" t="s">
        <v>1113</v>
      </c>
      <c r="F715" s="239" t="s">
        <v>1114</v>
      </c>
      <c r="G715" s="240" t="s">
        <v>299</v>
      </c>
      <c r="H715" s="241">
        <v>1.204</v>
      </c>
      <c r="I715" s="242"/>
      <c r="J715" s="243">
        <f>ROUND(I715*H715,2)</f>
        <v>0</v>
      </c>
      <c r="K715" s="239" t="s">
        <v>215</v>
      </c>
      <c r="L715" s="73"/>
      <c r="M715" s="244" t="s">
        <v>21</v>
      </c>
      <c r="N715" s="245" t="s">
        <v>43</v>
      </c>
      <c r="O715" s="48"/>
      <c r="P715" s="246">
        <f>O715*H715</f>
        <v>0</v>
      </c>
      <c r="Q715" s="246">
        <v>0</v>
      </c>
      <c r="R715" s="246">
        <f>Q715*H715</f>
        <v>0</v>
      </c>
      <c r="S715" s="246">
        <v>0</v>
      </c>
      <c r="T715" s="247">
        <f>S715*H715</f>
        <v>0</v>
      </c>
      <c r="AR715" s="25" t="s">
        <v>287</v>
      </c>
      <c r="AT715" s="25" t="s">
        <v>211</v>
      </c>
      <c r="AU715" s="25" t="s">
        <v>81</v>
      </c>
      <c r="AY715" s="25" t="s">
        <v>209</v>
      </c>
      <c r="BE715" s="248">
        <f>IF(N715="základní",J715,0)</f>
        <v>0</v>
      </c>
      <c r="BF715" s="248">
        <f>IF(N715="snížená",J715,0)</f>
        <v>0</v>
      </c>
      <c r="BG715" s="248">
        <f>IF(N715="zákl. přenesená",J715,0)</f>
        <v>0</v>
      </c>
      <c r="BH715" s="248">
        <f>IF(N715="sníž. přenesená",J715,0)</f>
        <v>0</v>
      </c>
      <c r="BI715" s="248">
        <f>IF(N715="nulová",J715,0)</f>
        <v>0</v>
      </c>
      <c r="BJ715" s="25" t="s">
        <v>79</v>
      </c>
      <c r="BK715" s="248">
        <f>ROUND(I715*H715,2)</f>
        <v>0</v>
      </c>
      <c r="BL715" s="25" t="s">
        <v>287</v>
      </c>
      <c r="BM715" s="25" t="s">
        <v>1115</v>
      </c>
    </row>
    <row r="716" s="1" customFormat="1" ht="16.5" customHeight="1">
      <c r="B716" s="47"/>
      <c r="C716" s="237" t="s">
        <v>763</v>
      </c>
      <c r="D716" s="237" t="s">
        <v>211</v>
      </c>
      <c r="E716" s="238" t="s">
        <v>1116</v>
      </c>
      <c r="F716" s="239" t="s">
        <v>1117</v>
      </c>
      <c r="G716" s="240" t="s">
        <v>299</v>
      </c>
      <c r="H716" s="241">
        <v>1.204</v>
      </c>
      <c r="I716" s="242"/>
      <c r="J716" s="243">
        <f>ROUND(I716*H716,2)</f>
        <v>0</v>
      </c>
      <c r="K716" s="239" t="s">
        <v>215</v>
      </c>
      <c r="L716" s="73"/>
      <c r="M716" s="244" t="s">
        <v>21</v>
      </c>
      <c r="N716" s="245" t="s">
        <v>43</v>
      </c>
      <c r="O716" s="48"/>
      <c r="P716" s="246">
        <f>O716*H716</f>
        <v>0</v>
      </c>
      <c r="Q716" s="246">
        <v>0</v>
      </c>
      <c r="R716" s="246">
        <f>Q716*H716</f>
        <v>0</v>
      </c>
      <c r="S716" s="246">
        <v>0</v>
      </c>
      <c r="T716" s="247">
        <f>S716*H716</f>
        <v>0</v>
      </c>
      <c r="AR716" s="25" t="s">
        <v>287</v>
      </c>
      <c r="AT716" s="25" t="s">
        <v>211</v>
      </c>
      <c r="AU716" s="25" t="s">
        <v>81</v>
      </c>
      <c r="AY716" s="25" t="s">
        <v>209</v>
      </c>
      <c r="BE716" s="248">
        <f>IF(N716="základní",J716,0)</f>
        <v>0</v>
      </c>
      <c r="BF716" s="248">
        <f>IF(N716="snížená",J716,0)</f>
        <v>0</v>
      </c>
      <c r="BG716" s="248">
        <f>IF(N716="zákl. přenesená",J716,0)</f>
        <v>0</v>
      </c>
      <c r="BH716" s="248">
        <f>IF(N716="sníž. přenesená",J716,0)</f>
        <v>0</v>
      </c>
      <c r="BI716" s="248">
        <f>IF(N716="nulová",J716,0)</f>
        <v>0</v>
      </c>
      <c r="BJ716" s="25" t="s">
        <v>79</v>
      </c>
      <c r="BK716" s="248">
        <f>ROUND(I716*H716,2)</f>
        <v>0</v>
      </c>
      <c r="BL716" s="25" t="s">
        <v>287</v>
      </c>
      <c r="BM716" s="25" t="s">
        <v>1118</v>
      </c>
    </row>
    <row r="717" s="11" customFormat="1" ht="29.88" customHeight="1">
      <c r="B717" s="221"/>
      <c r="C717" s="222"/>
      <c r="D717" s="223" t="s">
        <v>71</v>
      </c>
      <c r="E717" s="235" t="s">
        <v>1119</v>
      </c>
      <c r="F717" s="235" t="s">
        <v>1120</v>
      </c>
      <c r="G717" s="222"/>
      <c r="H717" s="222"/>
      <c r="I717" s="225"/>
      <c r="J717" s="236">
        <f>BK717</f>
        <v>0</v>
      </c>
      <c r="K717" s="222"/>
      <c r="L717" s="227"/>
      <c r="M717" s="228"/>
      <c r="N717" s="229"/>
      <c r="O717" s="229"/>
      <c r="P717" s="230">
        <f>SUM(P718:P736)</f>
        <v>0</v>
      </c>
      <c r="Q717" s="229"/>
      <c r="R717" s="230">
        <f>SUM(R718:R736)</f>
        <v>2.8013349999999999</v>
      </c>
      <c r="S717" s="229"/>
      <c r="T717" s="231">
        <f>SUM(T718:T736)</f>
        <v>0</v>
      </c>
      <c r="AR717" s="232" t="s">
        <v>81</v>
      </c>
      <c r="AT717" s="233" t="s">
        <v>71</v>
      </c>
      <c r="AU717" s="233" t="s">
        <v>79</v>
      </c>
      <c r="AY717" s="232" t="s">
        <v>209</v>
      </c>
      <c r="BK717" s="234">
        <f>SUM(BK718:BK736)</f>
        <v>0</v>
      </c>
    </row>
    <row r="718" s="1" customFormat="1" ht="16.5" customHeight="1">
      <c r="B718" s="47"/>
      <c r="C718" s="237" t="s">
        <v>1121</v>
      </c>
      <c r="D718" s="237" t="s">
        <v>211</v>
      </c>
      <c r="E718" s="238" t="s">
        <v>1122</v>
      </c>
      <c r="F718" s="239" t="s">
        <v>1123</v>
      </c>
      <c r="G718" s="240" t="s">
        <v>268</v>
      </c>
      <c r="H718" s="241">
        <v>91.859999999999999</v>
      </c>
      <c r="I718" s="242"/>
      <c r="J718" s="243">
        <f>ROUND(I718*H718,2)</f>
        <v>0</v>
      </c>
      <c r="K718" s="239" t="s">
        <v>215</v>
      </c>
      <c r="L718" s="73"/>
      <c r="M718" s="244" t="s">
        <v>21</v>
      </c>
      <c r="N718" s="245" t="s">
        <v>43</v>
      </c>
      <c r="O718" s="48"/>
      <c r="P718" s="246">
        <f>O718*H718</f>
        <v>0</v>
      </c>
      <c r="Q718" s="246">
        <v>0.00010000000000000001</v>
      </c>
      <c r="R718" s="246">
        <f>Q718*H718</f>
        <v>0.0091859999999999997</v>
      </c>
      <c r="S718" s="246">
        <v>0</v>
      </c>
      <c r="T718" s="247">
        <f>S718*H718</f>
        <v>0</v>
      </c>
      <c r="AR718" s="25" t="s">
        <v>287</v>
      </c>
      <c r="AT718" s="25" t="s">
        <v>211</v>
      </c>
      <c r="AU718" s="25" t="s">
        <v>81</v>
      </c>
      <c r="AY718" s="25" t="s">
        <v>209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25" t="s">
        <v>79</v>
      </c>
      <c r="BK718" s="248">
        <f>ROUND(I718*H718,2)</f>
        <v>0</v>
      </c>
      <c r="BL718" s="25" t="s">
        <v>287</v>
      </c>
      <c r="BM718" s="25" t="s">
        <v>1124</v>
      </c>
    </row>
    <row r="719" s="1" customFormat="1" ht="16.5" customHeight="1">
      <c r="B719" s="47"/>
      <c r="C719" s="282" t="s">
        <v>767</v>
      </c>
      <c r="D719" s="282" t="s">
        <v>312</v>
      </c>
      <c r="E719" s="283" t="s">
        <v>1125</v>
      </c>
      <c r="F719" s="284" t="s">
        <v>1126</v>
      </c>
      <c r="G719" s="285" t="s">
        <v>268</v>
      </c>
      <c r="H719" s="286">
        <v>93.697000000000003</v>
      </c>
      <c r="I719" s="287"/>
      <c r="J719" s="288">
        <f>ROUND(I719*H719,2)</f>
        <v>0</v>
      </c>
      <c r="K719" s="284" t="s">
        <v>215</v>
      </c>
      <c r="L719" s="289"/>
      <c r="M719" s="290" t="s">
        <v>21</v>
      </c>
      <c r="N719" s="291" t="s">
        <v>43</v>
      </c>
      <c r="O719" s="48"/>
      <c r="P719" s="246">
        <f>O719*H719</f>
        <v>0</v>
      </c>
      <c r="Q719" s="246">
        <v>0.0070000000000000001</v>
      </c>
      <c r="R719" s="246">
        <f>Q719*H719</f>
        <v>0.65587899999999999</v>
      </c>
      <c r="S719" s="246">
        <v>0</v>
      </c>
      <c r="T719" s="247">
        <f>S719*H719</f>
        <v>0</v>
      </c>
      <c r="AR719" s="25" t="s">
        <v>371</v>
      </c>
      <c r="AT719" s="25" t="s">
        <v>312</v>
      </c>
      <c r="AU719" s="25" t="s">
        <v>81</v>
      </c>
      <c r="AY719" s="25" t="s">
        <v>209</v>
      </c>
      <c r="BE719" s="248">
        <f>IF(N719="základní",J719,0)</f>
        <v>0</v>
      </c>
      <c r="BF719" s="248">
        <f>IF(N719="snížená",J719,0)</f>
        <v>0</v>
      </c>
      <c r="BG719" s="248">
        <f>IF(N719="zákl. přenesená",J719,0)</f>
        <v>0</v>
      </c>
      <c r="BH719" s="248">
        <f>IF(N719="sníž. přenesená",J719,0)</f>
        <v>0</v>
      </c>
      <c r="BI719" s="248">
        <f>IF(N719="nulová",J719,0)</f>
        <v>0</v>
      </c>
      <c r="BJ719" s="25" t="s">
        <v>79</v>
      </c>
      <c r="BK719" s="248">
        <f>ROUND(I719*H719,2)</f>
        <v>0</v>
      </c>
      <c r="BL719" s="25" t="s">
        <v>287</v>
      </c>
      <c r="BM719" s="25" t="s">
        <v>1127</v>
      </c>
    </row>
    <row r="720" s="12" customFormat="1">
      <c r="B720" s="249"/>
      <c r="C720" s="250"/>
      <c r="D720" s="251" t="s">
        <v>217</v>
      </c>
      <c r="E720" s="250"/>
      <c r="F720" s="253" t="s">
        <v>1128</v>
      </c>
      <c r="G720" s="250"/>
      <c r="H720" s="254">
        <v>93.697000000000003</v>
      </c>
      <c r="I720" s="255"/>
      <c r="J720" s="250"/>
      <c r="K720" s="250"/>
      <c r="L720" s="256"/>
      <c r="M720" s="257"/>
      <c r="N720" s="258"/>
      <c r="O720" s="258"/>
      <c r="P720" s="258"/>
      <c r="Q720" s="258"/>
      <c r="R720" s="258"/>
      <c r="S720" s="258"/>
      <c r="T720" s="259"/>
      <c r="AT720" s="260" t="s">
        <v>217</v>
      </c>
      <c r="AU720" s="260" t="s">
        <v>81</v>
      </c>
      <c r="AV720" s="12" t="s">
        <v>81</v>
      </c>
      <c r="AW720" s="12" t="s">
        <v>6</v>
      </c>
      <c r="AX720" s="12" t="s">
        <v>79</v>
      </c>
      <c r="AY720" s="260" t="s">
        <v>209</v>
      </c>
    </row>
    <row r="721" s="1" customFormat="1" ht="25.5" customHeight="1">
      <c r="B721" s="47"/>
      <c r="C721" s="237" t="s">
        <v>1129</v>
      </c>
      <c r="D721" s="237" t="s">
        <v>211</v>
      </c>
      <c r="E721" s="238" t="s">
        <v>1130</v>
      </c>
      <c r="F721" s="239" t="s">
        <v>1131</v>
      </c>
      <c r="G721" s="240" t="s">
        <v>268</v>
      </c>
      <c r="H721" s="241">
        <v>232</v>
      </c>
      <c r="I721" s="242"/>
      <c r="J721" s="243">
        <f>ROUND(I721*H721,2)</f>
        <v>0</v>
      </c>
      <c r="K721" s="239" t="s">
        <v>215</v>
      </c>
      <c r="L721" s="73"/>
      <c r="M721" s="244" t="s">
        <v>21</v>
      </c>
      <c r="N721" s="245" t="s">
        <v>43</v>
      </c>
      <c r="O721" s="48"/>
      <c r="P721" s="246">
        <f>O721*H721</f>
        <v>0</v>
      </c>
      <c r="Q721" s="246">
        <v>0.00029999999999999997</v>
      </c>
      <c r="R721" s="246">
        <f>Q721*H721</f>
        <v>0.069599999999999995</v>
      </c>
      <c r="S721" s="246">
        <v>0</v>
      </c>
      <c r="T721" s="247">
        <f>S721*H721</f>
        <v>0</v>
      </c>
      <c r="AR721" s="25" t="s">
        <v>287</v>
      </c>
      <c r="AT721" s="25" t="s">
        <v>211</v>
      </c>
      <c r="AU721" s="25" t="s">
        <v>81</v>
      </c>
      <c r="AY721" s="25" t="s">
        <v>209</v>
      </c>
      <c r="BE721" s="248">
        <f>IF(N721="základní",J721,0)</f>
        <v>0</v>
      </c>
      <c r="BF721" s="248">
        <f>IF(N721="snížená",J721,0)</f>
        <v>0</v>
      </c>
      <c r="BG721" s="248">
        <f>IF(N721="zákl. přenesená",J721,0)</f>
        <v>0</v>
      </c>
      <c r="BH721" s="248">
        <f>IF(N721="sníž. přenesená",J721,0)</f>
        <v>0</v>
      </c>
      <c r="BI721" s="248">
        <f>IF(N721="nulová",J721,0)</f>
        <v>0</v>
      </c>
      <c r="BJ721" s="25" t="s">
        <v>79</v>
      </c>
      <c r="BK721" s="248">
        <f>ROUND(I721*H721,2)</f>
        <v>0</v>
      </c>
      <c r="BL721" s="25" t="s">
        <v>287</v>
      </c>
      <c r="BM721" s="25" t="s">
        <v>1132</v>
      </c>
    </row>
    <row r="722" s="12" customFormat="1">
      <c r="B722" s="249"/>
      <c r="C722" s="250"/>
      <c r="D722" s="251" t="s">
        <v>217</v>
      </c>
      <c r="E722" s="252" t="s">
        <v>21</v>
      </c>
      <c r="F722" s="253" t="s">
        <v>1133</v>
      </c>
      <c r="G722" s="250"/>
      <c r="H722" s="254">
        <v>232</v>
      </c>
      <c r="I722" s="255"/>
      <c r="J722" s="250"/>
      <c r="K722" s="250"/>
      <c r="L722" s="256"/>
      <c r="M722" s="257"/>
      <c r="N722" s="258"/>
      <c r="O722" s="258"/>
      <c r="P722" s="258"/>
      <c r="Q722" s="258"/>
      <c r="R722" s="258"/>
      <c r="S722" s="258"/>
      <c r="T722" s="259"/>
      <c r="AT722" s="260" t="s">
        <v>217</v>
      </c>
      <c r="AU722" s="260" t="s">
        <v>81</v>
      </c>
      <c r="AV722" s="12" t="s">
        <v>81</v>
      </c>
      <c r="AW722" s="12" t="s">
        <v>35</v>
      </c>
      <c r="AX722" s="12" t="s">
        <v>72</v>
      </c>
      <c r="AY722" s="260" t="s">
        <v>209</v>
      </c>
    </row>
    <row r="723" s="14" customFormat="1">
      <c r="B723" s="271"/>
      <c r="C723" s="272"/>
      <c r="D723" s="251" t="s">
        <v>217</v>
      </c>
      <c r="E723" s="273" t="s">
        <v>21</v>
      </c>
      <c r="F723" s="274" t="s">
        <v>220</v>
      </c>
      <c r="G723" s="272"/>
      <c r="H723" s="275">
        <v>232</v>
      </c>
      <c r="I723" s="276"/>
      <c r="J723" s="272"/>
      <c r="K723" s="272"/>
      <c r="L723" s="277"/>
      <c r="M723" s="278"/>
      <c r="N723" s="279"/>
      <c r="O723" s="279"/>
      <c r="P723" s="279"/>
      <c r="Q723" s="279"/>
      <c r="R723" s="279"/>
      <c r="S723" s="279"/>
      <c r="T723" s="280"/>
      <c r="AT723" s="281" t="s">
        <v>217</v>
      </c>
      <c r="AU723" s="281" t="s">
        <v>81</v>
      </c>
      <c r="AV723" s="14" t="s">
        <v>216</v>
      </c>
      <c r="AW723" s="14" t="s">
        <v>35</v>
      </c>
      <c r="AX723" s="14" t="s">
        <v>79</v>
      </c>
      <c r="AY723" s="281" t="s">
        <v>209</v>
      </c>
    </row>
    <row r="724" s="1" customFormat="1" ht="16.5" customHeight="1">
      <c r="B724" s="47"/>
      <c r="C724" s="282" t="s">
        <v>1134</v>
      </c>
      <c r="D724" s="282" t="s">
        <v>312</v>
      </c>
      <c r="E724" s="283" t="s">
        <v>1135</v>
      </c>
      <c r="F724" s="284" t="s">
        <v>1136</v>
      </c>
      <c r="G724" s="285" t="s">
        <v>268</v>
      </c>
      <c r="H724" s="286">
        <v>118.31999999999999</v>
      </c>
      <c r="I724" s="287"/>
      <c r="J724" s="288">
        <f>ROUND(I724*H724,2)</f>
        <v>0</v>
      </c>
      <c r="K724" s="284" t="s">
        <v>215</v>
      </c>
      <c r="L724" s="289"/>
      <c r="M724" s="290" t="s">
        <v>21</v>
      </c>
      <c r="N724" s="291" t="s">
        <v>43</v>
      </c>
      <c r="O724" s="48"/>
      <c r="P724" s="246">
        <f>O724*H724</f>
        <v>0</v>
      </c>
      <c r="Q724" s="246">
        <v>0.0085000000000000006</v>
      </c>
      <c r="R724" s="246">
        <f>Q724*H724</f>
        <v>1.00572</v>
      </c>
      <c r="S724" s="246">
        <v>0</v>
      </c>
      <c r="T724" s="247">
        <f>S724*H724</f>
        <v>0</v>
      </c>
      <c r="AR724" s="25" t="s">
        <v>371</v>
      </c>
      <c r="AT724" s="25" t="s">
        <v>312</v>
      </c>
      <c r="AU724" s="25" t="s">
        <v>81</v>
      </c>
      <c r="AY724" s="25" t="s">
        <v>209</v>
      </c>
      <c r="BE724" s="248">
        <f>IF(N724="základní",J724,0)</f>
        <v>0</v>
      </c>
      <c r="BF724" s="248">
        <f>IF(N724="snížená",J724,0)</f>
        <v>0</v>
      </c>
      <c r="BG724" s="248">
        <f>IF(N724="zákl. přenesená",J724,0)</f>
        <v>0</v>
      </c>
      <c r="BH724" s="248">
        <f>IF(N724="sníž. přenesená",J724,0)</f>
        <v>0</v>
      </c>
      <c r="BI724" s="248">
        <f>IF(N724="nulová",J724,0)</f>
        <v>0</v>
      </c>
      <c r="BJ724" s="25" t="s">
        <v>79</v>
      </c>
      <c r="BK724" s="248">
        <f>ROUND(I724*H724,2)</f>
        <v>0</v>
      </c>
      <c r="BL724" s="25" t="s">
        <v>287</v>
      </c>
      <c r="BM724" s="25" t="s">
        <v>1137</v>
      </c>
    </row>
    <row r="725" s="12" customFormat="1">
      <c r="B725" s="249"/>
      <c r="C725" s="250"/>
      <c r="D725" s="251" t="s">
        <v>217</v>
      </c>
      <c r="E725" s="250"/>
      <c r="F725" s="253" t="s">
        <v>1138</v>
      </c>
      <c r="G725" s="250"/>
      <c r="H725" s="254">
        <v>118.31999999999999</v>
      </c>
      <c r="I725" s="255"/>
      <c r="J725" s="250"/>
      <c r="K725" s="250"/>
      <c r="L725" s="256"/>
      <c r="M725" s="257"/>
      <c r="N725" s="258"/>
      <c r="O725" s="258"/>
      <c r="P725" s="258"/>
      <c r="Q725" s="258"/>
      <c r="R725" s="258"/>
      <c r="S725" s="258"/>
      <c r="T725" s="259"/>
      <c r="AT725" s="260" t="s">
        <v>217</v>
      </c>
      <c r="AU725" s="260" t="s">
        <v>81</v>
      </c>
      <c r="AV725" s="12" t="s">
        <v>81</v>
      </c>
      <c r="AW725" s="12" t="s">
        <v>6</v>
      </c>
      <c r="AX725" s="12" t="s">
        <v>79</v>
      </c>
      <c r="AY725" s="260" t="s">
        <v>209</v>
      </c>
    </row>
    <row r="726" s="1" customFormat="1" ht="16.5" customHeight="1">
      <c r="B726" s="47"/>
      <c r="C726" s="282" t="s">
        <v>1139</v>
      </c>
      <c r="D726" s="282" t="s">
        <v>312</v>
      </c>
      <c r="E726" s="283" t="s">
        <v>1140</v>
      </c>
      <c r="F726" s="284" t="s">
        <v>1141</v>
      </c>
      <c r="G726" s="285" t="s">
        <v>268</v>
      </c>
      <c r="H726" s="286">
        <v>118.31999999999999</v>
      </c>
      <c r="I726" s="287"/>
      <c r="J726" s="288">
        <f>ROUND(I726*H726,2)</f>
        <v>0</v>
      </c>
      <c r="K726" s="284" t="s">
        <v>215</v>
      </c>
      <c r="L726" s="289"/>
      <c r="M726" s="290" t="s">
        <v>21</v>
      </c>
      <c r="N726" s="291" t="s">
        <v>43</v>
      </c>
      <c r="O726" s="48"/>
      <c r="P726" s="246">
        <f>O726*H726</f>
        <v>0</v>
      </c>
      <c r="Q726" s="246">
        <v>0.0074999999999999997</v>
      </c>
      <c r="R726" s="246">
        <f>Q726*H726</f>
        <v>0.88739999999999997</v>
      </c>
      <c r="S726" s="246">
        <v>0</v>
      </c>
      <c r="T726" s="247">
        <f>S726*H726</f>
        <v>0</v>
      </c>
      <c r="AR726" s="25" t="s">
        <v>371</v>
      </c>
      <c r="AT726" s="25" t="s">
        <v>312</v>
      </c>
      <c r="AU726" s="25" t="s">
        <v>81</v>
      </c>
      <c r="AY726" s="25" t="s">
        <v>209</v>
      </c>
      <c r="BE726" s="248">
        <f>IF(N726="základní",J726,0)</f>
        <v>0</v>
      </c>
      <c r="BF726" s="248">
        <f>IF(N726="snížená",J726,0)</f>
        <v>0</v>
      </c>
      <c r="BG726" s="248">
        <f>IF(N726="zákl. přenesená",J726,0)</f>
        <v>0</v>
      </c>
      <c r="BH726" s="248">
        <f>IF(N726="sníž. přenesená",J726,0)</f>
        <v>0</v>
      </c>
      <c r="BI726" s="248">
        <f>IF(N726="nulová",J726,0)</f>
        <v>0</v>
      </c>
      <c r="BJ726" s="25" t="s">
        <v>79</v>
      </c>
      <c r="BK726" s="248">
        <f>ROUND(I726*H726,2)</f>
        <v>0</v>
      </c>
      <c r="BL726" s="25" t="s">
        <v>287</v>
      </c>
      <c r="BM726" s="25" t="s">
        <v>1142</v>
      </c>
    </row>
    <row r="727" s="12" customFormat="1">
      <c r="B727" s="249"/>
      <c r="C727" s="250"/>
      <c r="D727" s="251" t="s">
        <v>217</v>
      </c>
      <c r="E727" s="250"/>
      <c r="F727" s="253" t="s">
        <v>1138</v>
      </c>
      <c r="G727" s="250"/>
      <c r="H727" s="254">
        <v>118.31999999999999</v>
      </c>
      <c r="I727" s="255"/>
      <c r="J727" s="250"/>
      <c r="K727" s="250"/>
      <c r="L727" s="256"/>
      <c r="M727" s="257"/>
      <c r="N727" s="258"/>
      <c r="O727" s="258"/>
      <c r="P727" s="258"/>
      <c r="Q727" s="258"/>
      <c r="R727" s="258"/>
      <c r="S727" s="258"/>
      <c r="T727" s="259"/>
      <c r="AT727" s="260" t="s">
        <v>217</v>
      </c>
      <c r="AU727" s="260" t="s">
        <v>81</v>
      </c>
      <c r="AV727" s="12" t="s">
        <v>81</v>
      </c>
      <c r="AW727" s="12" t="s">
        <v>6</v>
      </c>
      <c r="AX727" s="12" t="s">
        <v>79</v>
      </c>
      <c r="AY727" s="260" t="s">
        <v>209</v>
      </c>
    </row>
    <row r="728" s="1" customFormat="1" ht="25.5" customHeight="1">
      <c r="B728" s="47"/>
      <c r="C728" s="237" t="s">
        <v>1143</v>
      </c>
      <c r="D728" s="237" t="s">
        <v>211</v>
      </c>
      <c r="E728" s="238" t="s">
        <v>1144</v>
      </c>
      <c r="F728" s="239" t="s">
        <v>1145</v>
      </c>
      <c r="G728" s="240" t="s">
        <v>268</v>
      </c>
      <c r="H728" s="241">
        <v>77.700000000000003</v>
      </c>
      <c r="I728" s="242"/>
      <c r="J728" s="243">
        <f>ROUND(I728*H728,2)</f>
        <v>0</v>
      </c>
      <c r="K728" s="239" t="s">
        <v>215</v>
      </c>
      <c r="L728" s="73"/>
      <c r="M728" s="244" t="s">
        <v>21</v>
      </c>
      <c r="N728" s="245" t="s">
        <v>43</v>
      </c>
      <c r="O728" s="48"/>
      <c r="P728" s="246">
        <f>O728*H728</f>
        <v>0</v>
      </c>
      <c r="Q728" s="246">
        <v>0</v>
      </c>
      <c r="R728" s="246">
        <f>Q728*H728</f>
        <v>0</v>
      </c>
      <c r="S728" s="246">
        <v>0</v>
      </c>
      <c r="T728" s="247">
        <f>S728*H728</f>
        <v>0</v>
      </c>
      <c r="AR728" s="25" t="s">
        <v>287</v>
      </c>
      <c r="AT728" s="25" t="s">
        <v>211</v>
      </c>
      <c r="AU728" s="25" t="s">
        <v>81</v>
      </c>
      <c r="AY728" s="25" t="s">
        <v>209</v>
      </c>
      <c r="BE728" s="248">
        <f>IF(N728="základní",J728,0)</f>
        <v>0</v>
      </c>
      <c r="BF728" s="248">
        <f>IF(N728="snížená",J728,0)</f>
        <v>0</v>
      </c>
      <c r="BG728" s="248">
        <f>IF(N728="zákl. přenesená",J728,0)</f>
        <v>0</v>
      </c>
      <c r="BH728" s="248">
        <f>IF(N728="sníž. přenesená",J728,0)</f>
        <v>0</v>
      </c>
      <c r="BI728" s="248">
        <f>IF(N728="nulová",J728,0)</f>
        <v>0</v>
      </c>
      <c r="BJ728" s="25" t="s">
        <v>79</v>
      </c>
      <c r="BK728" s="248">
        <f>ROUND(I728*H728,2)</f>
        <v>0</v>
      </c>
      <c r="BL728" s="25" t="s">
        <v>287</v>
      </c>
      <c r="BM728" s="25" t="s">
        <v>1146</v>
      </c>
    </row>
    <row r="729" s="1" customFormat="1" ht="16.5" customHeight="1">
      <c r="B729" s="47"/>
      <c r="C729" s="282" t="s">
        <v>1147</v>
      </c>
      <c r="D729" s="282" t="s">
        <v>312</v>
      </c>
      <c r="E729" s="283" t="s">
        <v>1148</v>
      </c>
      <c r="F729" s="284" t="s">
        <v>1149</v>
      </c>
      <c r="G729" s="285" t="s">
        <v>1150</v>
      </c>
      <c r="H729" s="286">
        <v>158.50800000000001</v>
      </c>
      <c r="I729" s="287"/>
      <c r="J729" s="288">
        <f>ROUND(I729*H729,2)</f>
        <v>0</v>
      </c>
      <c r="K729" s="284" t="s">
        <v>21</v>
      </c>
      <c r="L729" s="289"/>
      <c r="M729" s="290" t="s">
        <v>21</v>
      </c>
      <c r="N729" s="291" t="s">
        <v>43</v>
      </c>
      <c r="O729" s="48"/>
      <c r="P729" s="246">
        <f>O729*H729</f>
        <v>0</v>
      </c>
      <c r="Q729" s="246">
        <v>0</v>
      </c>
      <c r="R729" s="246">
        <f>Q729*H729</f>
        <v>0</v>
      </c>
      <c r="S729" s="246">
        <v>0</v>
      </c>
      <c r="T729" s="247">
        <f>S729*H729</f>
        <v>0</v>
      </c>
      <c r="AR729" s="25" t="s">
        <v>371</v>
      </c>
      <c r="AT729" s="25" t="s">
        <v>312</v>
      </c>
      <c r="AU729" s="25" t="s">
        <v>81</v>
      </c>
      <c r="AY729" s="25" t="s">
        <v>209</v>
      </c>
      <c r="BE729" s="248">
        <f>IF(N729="základní",J729,0)</f>
        <v>0</v>
      </c>
      <c r="BF729" s="248">
        <f>IF(N729="snížená",J729,0)</f>
        <v>0</v>
      </c>
      <c r="BG729" s="248">
        <f>IF(N729="zákl. přenesená",J729,0)</f>
        <v>0</v>
      </c>
      <c r="BH729" s="248">
        <f>IF(N729="sníž. přenesená",J729,0)</f>
        <v>0</v>
      </c>
      <c r="BI729" s="248">
        <f>IF(N729="nulová",J729,0)</f>
        <v>0</v>
      </c>
      <c r="BJ729" s="25" t="s">
        <v>79</v>
      </c>
      <c r="BK729" s="248">
        <f>ROUND(I729*H729,2)</f>
        <v>0</v>
      </c>
      <c r="BL729" s="25" t="s">
        <v>287</v>
      </c>
      <c r="BM729" s="25" t="s">
        <v>1151</v>
      </c>
    </row>
    <row r="730" s="12" customFormat="1">
      <c r="B730" s="249"/>
      <c r="C730" s="250"/>
      <c r="D730" s="251" t="s">
        <v>217</v>
      </c>
      <c r="E730" s="250"/>
      <c r="F730" s="253" t="s">
        <v>1152</v>
      </c>
      <c r="G730" s="250"/>
      <c r="H730" s="254">
        <v>158.50800000000001</v>
      </c>
      <c r="I730" s="255"/>
      <c r="J730" s="250"/>
      <c r="K730" s="250"/>
      <c r="L730" s="256"/>
      <c r="M730" s="257"/>
      <c r="N730" s="258"/>
      <c r="O730" s="258"/>
      <c r="P730" s="258"/>
      <c r="Q730" s="258"/>
      <c r="R730" s="258"/>
      <c r="S730" s="258"/>
      <c r="T730" s="259"/>
      <c r="AT730" s="260" t="s">
        <v>217</v>
      </c>
      <c r="AU730" s="260" t="s">
        <v>81</v>
      </c>
      <c r="AV730" s="12" t="s">
        <v>81</v>
      </c>
      <c r="AW730" s="12" t="s">
        <v>6</v>
      </c>
      <c r="AX730" s="12" t="s">
        <v>79</v>
      </c>
      <c r="AY730" s="260" t="s">
        <v>209</v>
      </c>
    </row>
    <row r="731" s="1" customFormat="1" ht="25.5" customHeight="1">
      <c r="B731" s="47"/>
      <c r="C731" s="237" t="s">
        <v>1153</v>
      </c>
      <c r="D731" s="237" t="s">
        <v>211</v>
      </c>
      <c r="E731" s="238" t="s">
        <v>1154</v>
      </c>
      <c r="F731" s="239" t="s">
        <v>1155</v>
      </c>
      <c r="G731" s="240" t="s">
        <v>268</v>
      </c>
      <c r="H731" s="241">
        <v>65</v>
      </c>
      <c r="I731" s="242"/>
      <c r="J731" s="243">
        <f>ROUND(I731*H731,2)</f>
        <v>0</v>
      </c>
      <c r="K731" s="239" t="s">
        <v>215</v>
      </c>
      <c r="L731" s="73"/>
      <c r="M731" s="244" t="s">
        <v>21</v>
      </c>
      <c r="N731" s="245" t="s">
        <v>43</v>
      </c>
      <c r="O731" s="48"/>
      <c r="P731" s="246">
        <f>O731*H731</f>
        <v>0</v>
      </c>
      <c r="Q731" s="246">
        <v>0.00012</v>
      </c>
      <c r="R731" s="246">
        <f>Q731*H731</f>
        <v>0.0078000000000000005</v>
      </c>
      <c r="S731" s="246">
        <v>0</v>
      </c>
      <c r="T731" s="247">
        <f>S731*H731</f>
        <v>0</v>
      </c>
      <c r="AR731" s="25" t="s">
        <v>287</v>
      </c>
      <c r="AT731" s="25" t="s">
        <v>211</v>
      </c>
      <c r="AU731" s="25" t="s">
        <v>81</v>
      </c>
      <c r="AY731" s="25" t="s">
        <v>209</v>
      </c>
      <c r="BE731" s="248">
        <f>IF(N731="základní",J731,0)</f>
        <v>0</v>
      </c>
      <c r="BF731" s="248">
        <f>IF(N731="snížená",J731,0)</f>
        <v>0</v>
      </c>
      <c r="BG731" s="248">
        <f>IF(N731="zákl. přenesená",J731,0)</f>
        <v>0</v>
      </c>
      <c r="BH731" s="248">
        <f>IF(N731="sníž. přenesená",J731,0)</f>
        <v>0</v>
      </c>
      <c r="BI731" s="248">
        <f>IF(N731="nulová",J731,0)</f>
        <v>0</v>
      </c>
      <c r="BJ731" s="25" t="s">
        <v>79</v>
      </c>
      <c r="BK731" s="248">
        <f>ROUND(I731*H731,2)</f>
        <v>0</v>
      </c>
      <c r="BL731" s="25" t="s">
        <v>287</v>
      </c>
      <c r="BM731" s="25" t="s">
        <v>1156</v>
      </c>
    </row>
    <row r="732" s="1" customFormat="1" ht="16.5" customHeight="1">
      <c r="B732" s="47"/>
      <c r="C732" s="282" t="s">
        <v>1157</v>
      </c>
      <c r="D732" s="282" t="s">
        <v>312</v>
      </c>
      <c r="E732" s="283" t="s">
        <v>1158</v>
      </c>
      <c r="F732" s="284" t="s">
        <v>1159</v>
      </c>
      <c r="G732" s="285" t="s">
        <v>268</v>
      </c>
      <c r="H732" s="286">
        <v>66.299999999999997</v>
      </c>
      <c r="I732" s="287"/>
      <c r="J732" s="288">
        <f>ROUND(I732*H732,2)</f>
        <v>0</v>
      </c>
      <c r="K732" s="284" t="s">
        <v>215</v>
      </c>
      <c r="L732" s="289"/>
      <c r="M732" s="290" t="s">
        <v>21</v>
      </c>
      <c r="N732" s="291" t="s">
        <v>43</v>
      </c>
      <c r="O732" s="48"/>
      <c r="P732" s="246">
        <f>O732*H732</f>
        <v>0</v>
      </c>
      <c r="Q732" s="246">
        <v>0.0025000000000000001</v>
      </c>
      <c r="R732" s="246">
        <f>Q732*H732</f>
        <v>0.16575000000000001</v>
      </c>
      <c r="S732" s="246">
        <v>0</v>
      </c>
      <c r="T732" s="247">
        <f>S732*H732</f>
        <v>0</v>
      </c>
      <c r="AR732" s="25" t="s">
        <v>371</v>
      </c>
      <c r="AT732" s="25" t="s">
        <v>312</v>
      </c>
      <c r="AU732" s="25" t="s">
        <v>81</v>
      </c>
      <c r="AY732" s="25" t="s">
        <v>209</v>
      </c>
      <c r="BE732" s="248">
        <f>IF(N732="základní",J732,0)</f>
        <v>0</v>
      </c>
      <c r="BF732" s="248">
        <f>IF(N732="snížená",J732,0)</f>
        <v>0</v>
      </c>
      <c r="BG732" s="248">
        <f>IF(N732="zákl. přenesená",J732,0)</f>
        <v>0</v>
      </c>
      <c r="BH732" s="248">
        <f>IF(N732="sníž. přenesená",J732,0)</f>
        <v>0</v>
      </c>
      <c r="BI732" s="248">
        <f>IF(N732="nulová",J732,0)</f>
        <v>0</v>
      </c>
      <c r="BJ732" s="25" t="s">
        <v>79</v>
      </c>
      <c r="BK732" s="248">
        <f>ROUND(I732*H732,2)</f>
        <v>0</v>
      </c>
      <c r="BL732" s="25" t="s">
        <v>287</v>
      </c>
      <c r="BM732" s="25" t="s">
        <v>1160</v>
      </c>
    </row>
    <row r="733" s="1" customFormat="1">
      <c r="B733" s="47"/>
      <c r="C733" s="75"/>
      <c r="D733" s="251" t="s">
        <v>474</v>
      </c>
      <c r="E733" s="75"/>
      <c r="F733" s="292" t="s">
        <v>1161</v>
      </c>
      <c r="G733" s="75"/>
      <c r="H733" s="75"/>
      <c r="I733" s="205"/>
      <c r="J733" s="75"/>
      <c r="K733" s="75"/>
      <c r="L733" s="73"/>
      <c r="M733" s="293"/>
      <c r="N733" s="48"/>
      <c r="O733" s="48"/>
      <c r="P733" s="48"/>
      <c r="Q733" s="48"/>
      <c r="R733" s="48"/>
      <c r="S733" s="48"/>
      <c r="T733" s="96"/>
      <c r="AT733" s="25" t="s">
        <v>474</v>
      </c>
      <c r="AU733" s="25" t="s">
        <v>81</v>
      </c>
    </row>
    <row r="734" s="12" customFormat="1">
      <c r="B734" s="249"/>
      <c r="C734" s="250"/>
      <c r="D734" s="251" t="s">
        <v>217</v>
      </c>
      <c r="E734" s="250"/>
      <c r="F734" s="253" t="s">
        <v>1162</v>
      </c>
      <c r="G734" s="250"/>
      <c r="H734" s="254">
        <v>66.299999999999997</v>
      </c>
      <c r="I734" s="255"/>
      <c r="J734" s="250"/>
      <c r="K734" s="250"/>
      <c r="L734" s="256"/>
      <c r="M734" s="257"/>
      <c r="N734" s="258"/>
      <c r="O734" s="258"/>
      <c r="P734" s="258"/>
      <c r="Q734" s="258"/>
      <c r="R734" s="258"/>
      <c r="S734" s="258"/>
      <c r="T734" s="259"/>
      <c r="AT734" s="260" t="s">
        <v>217</v>
      </c>
      <c r="AU734" s="260" t="s">
        <v>81</v>
      </c>
      <c r="AV734" s="12" t="s">
        <v>81</v>
      </c>
      <c r="AW734" s="12" t="s">
        <v>6</v>
      </c>
      <c r="AX734" s="12" t="s">
        <v>79</v>
      </c>
      <c r="AY734" s="260" t="s">
        <v>209</v>
      </c>
    </row>
    <row r="735" s="1" customFormat="1" ht="16.5" customHeight="1">
      <c r="B735" s="47"/>
      <c r="C735" s="237" t="s">
        <v>768</v>
      </c>
      <c r="D735" s="237" t="s">
        <v>211</v>
      </c>
      <c r="E735" s="238" t="s">
        <v>1163</v>
      </c>
      <c r="F735" s="239" t="s">
        <v>1164</v>
      </c>
      <c r="G735" s="240" t="s">
        <v>299</v>
      </c>
      <c r="H735" s="241">
        <v>2.8010000000000002</v>
      </c>
      <c r="I735" s="242"/>
      <c r="J735" s="243">
        <f>ROUND(I735*H735,2)</f>
        <v>0</v>
      </c>
      <c r="K735" s="239" t="s">
        <v>215</v>
      </c>
      <c r="L735" s="73"/>
      <c r="M735" s="244" t="s">
        <v>21</v>
      </c>
      <c r="N735" s="245" t="s">
        <v>43</v>
      </c>
      <c r="O735" s="48"/>
      <c r="P735" s="246">
        <f>O735*H735</f>
        <v>0</v>
      </c>
      <c r="Q735" s="246">
        <v>0</v>
      </c>
      <c r="R735" s="246">
        <f>Q735*H735</f>
        <v>0</v>
      </c>
      <c r="S735" s="246">
        <v>0</v>
      </c>
      <c r="T735" s="247">
        <f>S735*H735</f>
        <v>0</v>
      </c>
      <c r="AR735" s="25" t="s">
        <v>287</v>
      </c>
      <c r="AT735" s="25" t="s">
        <v>211</v>
      </c>
      <c r="AU735" s="25" t="s">
        <v>81</v>
      </c>
      <c r="AY735" s="25" t="s">
        <v>209</v>
      </c>
      <c r="BE735" s="248">
        <f>IF(N735="základní",J735,0)</f>
        <v>0</v>
      </c>
      <c r="BF735" s="248">
        <f>IF(N735="snížená",J735,0)</f>
        <v>0</v>
      </c>
      <c r="BG735" s="248">
        <f>IF(N735="zákl. přenesená",J735,0)</f>
        <v>0</v>
      </c>
      <c r="BH735" s="248">
        <f>IF(N735="sníž. přenesená",J735,0)</f>
        <v>0</v>
      </c>
      <c r="BI735" s="248">
        <f>IF(N735="nulová",J735,0)</f>
        <v>0</v>
      </c>
      <c r="BJ735" s="25" t="s">
        <v>79</v>
      </c>
      <c r="BK735" s="248">
        <f>ROUND(I735*H735,2)</f>
        <v>0</v>
      </c>
      <c r="BL735" s="25" t="s">
        <v>287</v>
      </c>
      <c r="BM735" s="25" t="s">
        <v>1165</v>
      </c>
    </row>
    <row r="736" s="1" customFormat="1" ht="16.5" customHeight="1">
      <c r="B736" s="47"/>
      <c r="C736" s="237" t="s">
        <v>1166</v>
      </c>
      <c r="D736" s="237" t="s">
        <v>211</v>
      </c>
      <c r="E736" s="238" t="s">
        <v>1167</v>
      </c>
      <c r="F736" s="239" t="s">
        <v>1168</v>
      </c>
      <c r="G736" s="240" t="s">
        <v>299</v>
      </c>
      <c r="H736" s="241">
        <v>2.8010000000000002</v>
      </c>
      <c r="I736" s="242"/>
      <c r="J736" s="243">
        <f>ROUND(I736*H736,2)</f>
        <v>0</v>
      </c>
      <c r="K736" s="239" t="s">
        <v>215</v>
      </c>
      <c r="L736" s="73"/>
      <c r="M736" s="244" t="s">
        <v>21</v>
      </c>
      <c r="N736" s="245" t="s">
        <v>43</v>
      </c>
      <c r="O736" s="48"/>
      <c r="P736" s="246">
        <f>O736*H736</f>
        <v>0</v>
      </c>
      <c r="Q736" s="246">
        <v>0</v>
      </c>
      <c r="R736" s="246">
        <f>Q736*H736</f>
        <v>0</v>
      </c>
      <c r="S736" s="246">
        <v>0</v>
      </c>
      <c r="T736" s="247">
        <f>S736*H736</f>
        <v>0</v>
      </c>
      <c r="AR736" s="25" t="s">
        <v>287</v>
      </c>
      <c r="AT736" s="25" t="s">
        <v>211</v>
      </c>
      <c r="AU736" s="25" t="s">
        <v>81</v>
      </c>
      <c r="AY736" s="25" t="s">
        <v>209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25" t="s">
        <v>79</v>
      </c>
      <c r="BK736" s="248">
        <f>ROUND(I736*H736,2)</f>
        <v>0</v>
      </c>
      <c r="BL736" s="25" t="s">
        <v>287</v>
      </c>
      <c r="BM736" s="25" t="s">
        <v>1169</v>
      </c>
    </row>
    <row r="737" s="11" customFormat="1" ht="29.88" customHeight="1">
      <c r="B737" s="221"/>
      <c r="C737" s="222"/>
      <c r="D737" s="223" t="s">
        <v>71</v>
      </c>
      <c r="E737" s="235" t="s">
        <v>1170</v>
      </c>
      <c r="F737" s="235" t="s">
        <v>1171</v>
      </c>
      <c r="G737" s="222"/>
      <c r="H737" s="222"/>
      <c r="I737" s="225"/>
      <c r="J737" s="236">
        <f>BK737</f>
        <v>0</v>
      </c>
      <c r="K737" s="222"/>
      <c r="L737" s="227"/>
      <c r="M737" s="228"/>
      <c r="N737" s="229"/>
      <c r="O737" s="229"/>
      <c r="P737" s="230">
        <f>SUM(P738:P769)</f>
        <v>0</v>
      </c>
      <c r="Q737" s="229"/>
      <c r="R737" s="230">
        <f>SUM(R738:R769)</f>
        <v>3.8593300000000008</v>
      </c>
      <c r="S737" s="229"/>
      <c r="T737" s="231">
        <f>SUM(T738:T769)</f>
        <v>1.71</v>
      </c>
      <c r="AR737" s="232" t="s">
        <v>81</v>
      </c>
      <c r="AT737" s="233" t="s">
        <v>71</v>
      </c>
      <c r="AU737" s="233" t="s">
        <v>79</v>
      </c>
      <c r="AY737" s="232" t="s">
        <v>209</v>
      </c>
      <c r="BK737" s="234">
        <f>SUM(BK738:BK769)</f>
        <v>0</v>
      </c>
    </row>
    <row r="738" s="1" customFormat="1" ht="16.5" customHeight="1">
      <c r="B738" s="47"/>
      <c r="C738" s="237" t="s">
        <v>773</v>
      </c>
      <c r="D738" s="237" t="s">
        <v>211</v>
      </c>
      <c r="E738" s="238" t="s">
        <v>1172</v>
      </c>
      <c r="F738" s="239" t="s">
        <v>1173</v>
      </c>
      <c r="G738" s="240" t="s">
        <v>390</v>
      </c>
      <c r="H738" s="241">
        <v>65</v>
      </c>
      <c r="I738" s="242"/>
      <c r="J738" s="243">
        <f>ROUND(I738*H738,2)</f>
        <v>0</v>
      </c>
      <c r="K738" s="239" t="s">
        <v>215</v>
      </c>
      <c r="L738" s="73"/>
      <c r="M738" s="244" t="s">
        <v>21</v>
      </c>
      <c r="N738" s="245" t="s">
        <v>43</v>
      </c>
      <c r="O738" s="48"/>
      <c r="P738" s="246">
        <f>O738*H738</f>
        <v>0</v>
      </c>
      <c r="Q738" s="246">
        <v>0</v>
      </c>
      <c r="R738" s="246">
        <f>Q738*H738</f>
        <v>0</v>
      </c>
      <c r="S738" s="246">
        <v>0.0080000000000000002</v>
      </c>
      <c r="T738" s="247">
        <f>S738*H738</f>
        <v>0.52000000000000002</v>
      </c>
      <c r="AR738" s="25" t="s">
        <v>287</v>
      </c>
      <c r="AT738" s="25" t="s">
        <v>211</v>
      </c>
      <c r="AU738" s="25" t="s">
        <v>81</v>
      </c>
      <c r="AY738" s="25" t="s">
        <v>209</v>
      </c>
      <c r="BE738" s="248">
        <f>IF(N738="základní",J738,0)</f>
        <v>0</v>
      </c>
      <c r="BF738" s="248">
        <f>IF(N738="snížená",J738,0)</f>
        <v>0</v>
      </c>
      <c r="BG738" s="248">
        <f>IF(N738="zákl. přenesená",J738,0)</f>
        <v>0</v>
      </c>
      <c r="BH738" s="248">
        <f>IF(N738="sníž. přenesená",J738,0)</f>
        <v>0</v>
      </c>
      <c r="BI738" s="248">
        <f>IF(N738="nulová",J738,0)</f>
        <v>0</v>
      </c>
      <c r="BJ738" s="25" t="s">
        <v>79</v>
      </c>
      <c r="BK738" s="248">
        <f>ROUND(I738*H738,2)</f>
        <v>0</v>
      </c>
      <c r="BL738" s="25" t="s">
        <v>287</v>
      </c>
      <c r="BM738" s="25" t="s">
        <v>1174</v>
      </c>
    </row>
    <row r="739" s="1" customFormat="1" ht="25.5" customHeight="1">
      <c r="B739" s="47"/>
      <c r="C739" s="237" t="s">
        <v>1175</v>
      </c>
      <c r="D739" s="237" t="s">
        <v>211</v>
      </c>
      <c r="E739" s="238" t="s">
        <v>1176</v>
      </c>
      <c r="F739" s="239" t="s">
        <v>1177</v>
      </c>
      <c r="G739" s="240" t="s">
        <v>390</v>
      </c>
      <c r="H739" s="241">
        <v>105.11</v>
      </c>
      <c r="I739" s="242"/>
      <c r="J739" s="243">
        <f>ROUND(I739*H739,2)</f>
        <v>0</v>
      </c>
      <c r="K739" s="239" t="s">
        <v>215</v>
      </c>
      <c r="L739" s="73"/>
      <c r="M739" s="244" t="s">
        <v>21</v>
      </c>
      <c r="N739" s="245" t="s">
        <v>43</v>
      </c>
      <c r="O739" s="48"/>
      <c r="P739" s="246">
        <f>O739*H739</f>
        <v>0</v>
      </c>
      <c r="Q739" s="246">
        <v>0</v>
      </c>
      <c r="R739" s="246">
        <f>Q739*H739</f>
        <v>0</v>
      </c>
      <c r="S739" s="246">
        <v>0</v>
      </c>
      <c r="T739" s="247">
        <f>S739*H739</f>
        <v>0</v>
      </c>
      <c r="AR739" s="25" t="s">
        <v>287</v>
      </c>
      <c r="AT739" s="25" t="s">
        <v>211</v>
      </c>
      <c r="AU739" s="25" t="s">
        <v>81</v>
      </c>
      <c r="AY739" s="25" t="s">
        <v>209</v>
      </c>
      <c r="BE739" s="248">
        <f>IF(N739="základní",J739,0)</f>
        <v>0</v>
      </c>
      <c r="BF739" s="248">
        <f>IF(N739="snížená",J739,0)</f>
        <v>0</v>
      </c>
      <c r="BG739" s="248">
        <f>IF(N739="zákl. přenesená",J739,0)</f>
        <v>0</v>
      </c>
      <c r="BH739" s="248">
        <f>IF(N739="sníž. přenesená",J739,0)</f>
        <v>0</v>
      </c>
      <c r="BI739" s="248">
        <f>IF(N739="nulová",J739,0)</f>
        <v>0</v>
      </c>
      <c r="BJ739" s="25" t="s">
        <v>79</v>
      </c>
      <c r="BK739" s="248">
        <f>ROUND(I739*H739,2)</f>
        <v>0</v>
      </c>
      <c r="BL739" s="25" t="s">
        <v>287</v>
      </c>
      <c r="BM739" s="25" t="s">
        <v>1178</v>
      </c>
    </row>
    <row r="740" s="12" customFormat="1">
      <c r="B740" s="249"/>
      <c r="C740" s="250"/>
      <c r="D740" s="251" t="s">
        <v>217</v>
      </c>
      <c r="E740" s="252" t="s">
        <v>21</v>
      </c>
      <c r="F740" s="253" t="s">
        <v>1179</v>
      </c>
      <c r="G740" s="250"/>
      <c r="H740" s="254">
        <v>105.11</v>
      </c>
      <c r="I740" s="255"/>
      <c r="J740" s="250"/>
      <c r="K740" s="250"/>
      <c r="L740" s="256"/>
      <c r="M740" s="257"/>
      <c r="N740" s="258"/>
      <c r="O740" s="258"/>
      <c r="P740" s="258"/>
      <c r="Q740" s="258"/>
      <c r="R740" s="258"/>
      <c r="S740" s="258"/>
      <c r="T740" s="259"/>
      <c r="AT740" s="260" t="s">
        <v>217</v>
      </c>
      <c r="AU740" s="260" t="s">
        <v>81</v>
      </c>
      <c r="AV740" s="12" t="s">
        <v>81</v>
      </c>
      <c r="AW740" s="12" t="s">
        <v>35</v>
      </c>
      <c r="AX740" s="12" t="s">
        <v>72</v>
      </c>
      <c r="AY740" s="260" t="s">
        <v>209</v>
      </c>
    </row>
    <row r="741" s="13" customFormat="1">
      <c r="B741" s="261"/>
      <c r="C741" s="262"/>
      <c r="D741" s="251" t="s">
        <v>217</v>
      </c>
      <c r="E741" s="263" t="s">
        <v>21</v>
      </c>
      <c r="F741" s="264" t="s">
        <v>1180</v>
      </c>
      <c r="G741" s="262"/>
      <c r="H741" s="263" t="s">
        <v>21</v>
      </c>
      <c r="I741" s="265"/>
      <c r="J741" s="262"/>
      <c r="K741" s="262"/>
      <c r="L741" s="266"/>
      <c r="M741" s="267"/>
      <c r="N741" s="268"/>
      <c r="O741" s="268"/>
      <c r="P741" s="268"/>
      <c r="Q741" s="268"/>
      <c r="R741" s="268"/>
      <c r="S741" s="268"/>
      <c r="T741" s="269"/>
      <c r="AT741" s="270" t="s">
        <v>217</v>
      </c>
      <c r="AU741" s="270" t="s">
        <v>81</v>
      </c>
      <c r="AV741" s="13" t="s">
        <v>79</v>
      </c>
      <c r="AW741" s="13" t="s">
        <v>35</v>
      </c>
      <c r="AX741" s="13" t="s">
        <v>72</v>
      </c>
      <c r="AY741" s="270" t="s">
        <v>209</v>
      </c>
    </row>
    <row r="742" s="14" customFormat="1">
      <c r="B742" s="271"/>
      <c r="C742" s="272"/>
      <c r="D742" s="251" t="s">
        <v>217</v>
      </c>
      <c r="E742" s="273" t="s">
        <v>21</v>
      </c>
      <c r="F742" s="274" t="s">
        <v>220</v>
      </c>
      <c r="G742" s="272"/>
      <c r="H742" s="275">
        <v>105.11</v>
      </c>
      <c r="I742" s="276"/>
      <c r="J742" s="272"/>
      <c r="K742" s="272"/>
      <c r="L742" s="277"/>
      <c r="M742" s="278"/>
      <c r="N742" s="279"/>
      <c r="O742" s="279"/>
      <c r="P742" s="279"/>
      <c r="Q742" s="279"/>
      <c r="R742" s="279"/>
      <c r="S742" s="279"/>
      <c r="T742" s="280"/>
      <c r="AT742" s="281" t="s">
        <v>217</v>
      </c>
      <c r="AU742" s="281" t="s">
        <v>81</v>
      </c>
      <c r="AV742" s="14" t="s">
        <v>216</v>
      </c>
      <c r="AW742" s="14" t="s">
        <v>35</v>
      </c>
      <c r="AX742" s="14" t="s">
        <v>79</v>
      </c>
      <c r="AY742" s="281" t="s">
        <v>209</v>
      </c>
    </row>
    <row r="743" s="1" customFormat="1" ht="16.5" customHeight="1">
      <c r="B743" s="47"/>
      <c r="C743" s="282" t="s">
        <v>776</v>
      </c>
      <c r="D743" s="282" t="s">
        <v>312</v>
      </c>
      <c r="E743" s="283" t="s">
        <v>1181</v>
      </c>
      <c r="F743" s="284" t="s">
        <v>1182</v>
      </c>
      <c r="G743" s="285" t="s">
        <v>227</v>
      </c>
      <c r="H743" s="286">
        <v>1.966</v>
      </c>
      <c r="I743" s="287"/>
      <c r="J743" s="288">
        <f>ROUND(I743*H743,2)</f>
        <v>0</v>
      </c>
      <c r="K743" s="284" t="s">
        <v>215</v>
      </c>
      <c r="L743" s="289"/>
      <c r="M743" s="290" t="s">
        <v>21</v>
      </c>
      <c r="N743" s="291" t="s">
        <v>43</v>
      </c>
      <c r="O743" s="48"/>
      <c r="P743" s="246">
        <f>O743*H743</f>
        <v>0</v>
      </c>
      <c r="Q743" s="246">
        <v>0.55000000000000004</v>
      </c>
      <c r="R743" s="246">
        <f>Q743*H743</f>
        <v>1.0813000000000002</v>
      </c>
      <c r="S743" s="246">
        <v>0</v>
      </c>
      <c r="T743" s="247">
        <f>S743*H743</f>
        <v>0</v>
      </c>
      <c r="AR743" s="25" t="s">
        <v>371</v>
      </c>
      <c r="AT743" s="25" t="s">
        <v>312</v>
      </c>
      <c r="AU743" s="25" t="s">
        <v>81</v>
      </c>
      <c r="AY743" s="25" t="s">
        <v>209</v>
      </c>
      <c r="BE743" s="248">
        <f>IF(N743="základní",J743,0)</f>
        <v>0</v>
      </c>
      <c r="BF743" s="248">
        <f>IF(N743="snížená",J743,0)</f>
        <v>0</v>
      </c>
      <c r="BG743" s="248">
        <f>IF(N743="zákl. přenesená",J743,0)</f>
        <v>0</v>
      </c>
      <c r="BH743" s="248">
        <f>IF(N743="sníž. přenesená",J743,0)</f>
        <v>0</v>
      </c>
      <c r="BI743" s="248">
        <f>IF(N743="nulová",J743,0)</f>
        <v>0</v>
      </c>
      <c r="BJ743" s="25" t="s">
        <v>79</v>
      </c>
      <c r="BK743" s="248">
        <f>ROUND(I743*H743,2)</f>
        <v>0</v>
      </c>
      <c r="BL743" s="25" t="s">
        <v>287</v>
      </c>
      <c r="BM743" s="25" t="s">
        <v>1183</v>
      </c>
    </row>
    <row r="744" s="12" customFormat="1">
      <c r="B744" s="249"/>
      <c r="C744" s="250"/>
      <c r="D744" s="251" t="s">
        <v>217</v>
      </c>
      <c r="E744" s="252" t="s">
        <v>21</v>
      </c>
      <c r="F744" s="253" t="s">
        <v>1184</v>
      </c>
      <c r="G744" s="250"/>
      <c r="H744" s="254">
        <v>1.966</v>
      </c>
      <c r="I744" s="255"/>
      <c r="J744" s="250"/>
      <c r="K744" s="250"/>
      <c r="L744" s="256"/>
      <c r="M744" s="257"/>
      <c r="N744" s="258"/>
      <c r="O744" s="258"/>
      <c r="P744" s="258"/>
      <c r="Q744" s="258"/>
      <c r="R744" s="258"/>
      <c r="S744" s="258"/>
      <c r="T744" s="259"/>
      <c r="AT744" s="260" t="s">
        <v>217</v>
      </c>
      <c r="AU744" s="260" t="s">
        <v>81</v>
      </c>
      <c r="AV744" s="12" t="s">
        <v>81</v>
      </c>
      <c r="AW744" s="12" t="s">
        <v>35</v>
      </c>
      <c r="AX744" s="12" t="s">
        <v>72</v>
      </c>
      <c r="AY744" s="260" t="s">
        <v>209</v>
      </c>
    </row>
    <row r="745" s="13" customFormat="1">
      <c r="B745" s="261"/>
      <c r="C745" s="262"/>
      <c r="D745" s="251" t="s">
        <v>217</v>
      </c>
      <c r="E745" s="263" t="s">
        <v>21</v>
      </c>
      <c r="F745" s="264" t="s">
        <v>1180</v>
      </c>
      <c r="G745" s="262"/>
      <c r="H745" s="263" t="s">
        <v>21</v>
      </c>
      <c r="I745" s="265"/>
      <c r="J745" s="262"/>
      <c r="K745" s="262"/>
      <c r="L745" s="266"/>
      <c r="M745" s="267"/>
      <c r="N745" s="268"/>
      <c r="O745" s="268"/>
      <c r="P745" s="268"/>
      <c r="Q745" s="268"/>
      <c r="R745" s="268"/>
      <c r="S745" s="268"/>
      <c r="T745" s="269"/>
      <c r="AT745" s="270" t="s">
        <v>217</v>
      </c>
      <c r="AU745" s="270" t="s">
        <v>81</v>
      </c>
      <c r="AV745" s="13" t="s">
        <v>79</v>
      </c>
      <c r="AW745" s="13" t="s">
        <v>35</v>
      </c>
      <c r="AX745" s="13" t="s">
        <v>72</v>
      </c>
      <c r="AY745" s="270" t="s">
        <v>209</v>
      </c>
    </row>
    <row r="746" s="14" customFormat="1">
      <c r="B746" s="271"/>
      <c r="C746" s="272"/>
      <c r="D746" s="251" t="s">
        <v>217</v>
      </c>
      <c r="E746" s="273" t="s">
        <v>21</v>
      </c>
      <c r="F746" s="274" t="s">
        <v>220</v>
      </c>
      <c r="G746" s="272"/>
      <c r="H746" s="275">
        <v>1.966</v>
      </c>
      <c r="I746" s="276"/>
      <c r="J746" s="272"/>
      <c r="K746" s="272"/>
      <c r="L746" s="277"/>
      <c r="M746" s="278"/>
      <c r="N746" s="279"/>
      <c r="O746" s="279"/>
      <c r="P746" s="279"/>
      <c r="Q746" s="279"/>
      <c r="R746" s="279"/>
      <c r="S746" s="279"/>
      <c r="T746" s="280"/>
      <c r="AT746" s="281" t="s">
        <v>217</v>
      </c>
      <c r="AU746" s="281" t="s">
        <v>81</v>
      </c>
      <c r="AV746" s="14" t="s">
        <v>216</v>
      </c>
      <c r="AW746" s="14" t="s">
        <v>35</v>
      </c>
      <c r="AX746" s="14" t="s">
        <v>79</v>
      </c>
      <c r="AY746" s="281" t="s">
        <v>209</v>
      </c>
    </row>
    <row r="747" s="1" customFormat="1" ht="25.5" customHeight="1">
      <c r="B747" s="47"/>
      <c r="C747" s="237" t="s">
        <v>1185</v>
      </c>
      <c r="D747" s="237" t="s">
        <v>211</v>
      </c>
      <c r="E747" s="238" t="s">
        <v>1186</v>
      </c>
      <c r="F747" s="239" t="s">
        <v>1187</v>
      </c>
      <c r="G747" s="240" t="s">
        <v>268</v>
      </c>
      <c r="H747" s="241">
        <v>12</v>
      </c>
      <c r="I747" s="242"/>
      <c r="J747" s="243">
        <f>ROUND(I747*H747,2)</f>
        <v>0</v>
      </c>
      <c r="K747" s="239" t="s">
        <v>215</v>
      </c>
      <c r="L747" s="73"/>
      <c r="M747" s="244" t="s">
        <v>21</v>
      </c>
      <c r="N747" s="245" t="s">
        <v>43</v>
      </c>
      <c r="O747" s="48"/>
      <c r="P747" s="246">
        <f>O747*H747</f>
        <v>0</v>
      </c>
      <c r="Q747" s="246">
        <v>0.0099600000000000001</v>
      </c>
      <c r="R747" s="246">
        <f>Q747*H747</f>
        <v>0.11952</v>
      </c>
      <c r="S747" s="246">
        <v>0</v>
      </c>
      <c r="T747" s="247">
        <f>S747*H747</f>
        <v>0</v>
      </c>
      <c r="AR747" s="25" t="s">
        <v>287</v>
      </c>
      <c r="AT747" s="25" t="s">
        <v>211</v>
      </c>
      <c r="AU747" s="25" t="s">
        <v>81</v>
      </c>
      <c r="AY747" s="25" t="s">
        <v>209</v>
      </c>
      <c r="BE747" s="248">
        <f>IF(N747="základní",J747,0)</f>
        <v>0</v>
      </c>
      <c r="BF747" s="248">
        <f>IF(N747="snížená",J747,0)</f>
        <v>0</v>
      </c>
      <c r="BG747" s="248">
        <f>IF(N747="zákl. přenesená",J747,0)</f>
        <v>0</v>
      </c>
      <c r="BH747" s="248">
        <f>IF(N747="sníž. přenesená",J747,0)</f>
        <v>0</v>
      </c>
      <c r="BI747" s="248">
        <f>IF(N747="nulová",J747,0)</f>
        <v>0</v>
      </c>
      <c r="BJ747" s="25" t="s">
        <v>79</v>
      </c>
      <c r="BK747" s="248">
        <f>ROUND(I747*H747,2)</f>
        <v>0</v>
      </c>
      <c r="BL747" s="25" t="s">
        <v>287</v>
      </c>
      <c r="BM747" s="25" t="s">
        <v>1188</v>
      </c>
    </row>
    <row r="748" s="1" customFormat="1" ht="25.5" customHeight="1">
      <c r="B748" s="47"/>
      <c r="C748" s="237" t="s">
        <v>780</v>
      </c>
      <c r="D748" s="237" t="s">
        <v>211</v>
      </c>
      <c r="E748" s="238" t="s">
        <v>1189</v>
      </c>
      <c r="F748" s="239" t="s">
        <v>1190</v>
      </c>
      <c r="G748" s="240" t="s">
        <v>268</v>
      </c>
      <c r="H748" s="241">
        <v>24</v>
      </c>
      <c r="I748" s="242"/>
      <c r="J748" s="243">
        <f>ROUND(I748*H748,2)</f>
        <v>0</v>
      </c>
      <c r="K748" s="239" t="s">
        <v>215</v>
      </c>
      <c r="L748" s="73"/>
      <c r="M748" s="244" t="s">
        <v>21</v>
      </c>
      <c r="N748" s="245" t="s">
        <v>43</v>
      </c>
      <c r="O748" s="48"/>
      <c r="P748" s="246">
        <f>O748*H748</f>
        <v>0</v>
      </c>
      <c r="Q748" s="246">
        <v>0.01423</v>
      </c>
      <c r="R748" s="246">
        <f>Q748*H748</f>
        <v>0.34151999999999999</v>
      </c>
      <c r="S748" s="246">
        <v>0</v>
      </c>
      <c r="T748" s="247">
        <f>S748*H748</f>
        <v>0</v>
      </c>
      <c r="AR748" s="25" t="s">
        <v>287</v>
      </c>
      <c r="AT748" s="25" t="s">
        <v>211</v>
      </c>
      <c r="AU748" s="25" t="s">
        <v>81</v>
      </c>
      <c r="AY748" s="25" t="s">
        <v>209</v>
      </c>
      <c r="BE748" s="248">
        <f>IF(N748="základní",J748,0)</f>
        <v>0</v>
      </c>
      <c r="BF748" s="248">
        <f>IF(N748="snížená",J748,0)</f>
        <v>0</v>
      </c>
      <c r="BG748" s="248">
        <f>IF(N748="zákl. přenesená",J748,0)</f>
        <v>0</v>
      </c>
      <c r="BH748" s="248">
        <f>IF(N748="sníž. přenesená",J748,0)</f>
        <v>0</v>
      </c>
      <c r="BI748" s="248">
        <f>IF(N748="nulová",J748,0)</f>
        <v>0</v>
      </c>
      <c r="BJ748" s="25" t="s">
        <v>79</v>
      </c>
      <c r="BK748" s="248">
        <f>ROUND(I748*H748,2)</f>
        <v>0</v>
      </c>
      <c r="BL748" s="25" t="s">
        <v>287</v>
      </c>
      <c r="BM748" s="25" t="s">
        <v>1191</v>
      </c>
    </row>
    <row r="749" s="1" customFormat="1" ht="16.5" customHeight="1">
      <c r="B749" s="47"/>
      <c r="C749" s="237" t="s">
        <v>1192</v>
      </c>
      <c r="D749" s="237" t="s">
        <v>211</v>
      </c>
      <c r="E749" s="238" t="s">
        <v>1193</v>
      </c>
      <c r="F749" s="239" t="s">
        <v>1194</v>
      </c>
      <c r="G749" s="240" t="s">
        <v>227</v>
      </c>
      <c r="H749" s="241">
        <v>2</v>
      </c>
      <c r="I749" s="242"/>
      <c r="J749" s="243">
        <f>ROUND(I749*H749,2)</f>
        <v>0</v>
      </c>
      <c r="K749" s="239" t="s">
        <v>215</v>
      </c>
      <c r="L749" s="73"/>
      <c r="M749" s="244" t="s">
        <v>21</v>
      </c>
      <c r="N749" s="245" t="s">
        <v>43</v>
      </c>
      <c r="O749" s="48"/>
      <c r="P749" s="246">
        <f>O749*H749</f>
        <v>0</v>
      </c>
      <c r="Q749" s="246">
        <v>0.023369999999999998</v>
      </c>
      <c r="R749" s="246">
        <f>Q749*H749</f>
        <v>0.046739999999999997</v>
      </c>
      <c r="S749" s="246">
        <v>0</v>
      </c>
      <c r="T749" s="247">
        <f>S749*H749</f>
        <v>0</v>
      </c>
      <c r="AR749" s="25" t="s">
        <v>287</v>
      </c>
      <c r="AT749" s="25" t="s">
        <v>211</v>
      </c>
      <c r="AU749" s="25" t="s">
        <v>81</v>
      </c>
      <c r="AY749" s="25" t="s">
        <v>209</v>
      </c>
      <c r="BE749" s="248">
        <f>IF(N749="základní",J749,0)</f>
        <v>0</v>
      </c>
      <c r="BF749" s="248">
        <f>IF(N749="snížená",J749,0)</f>
        <v>0</v>
      </c>
      <c r="BG749" s="248">
        <f>IF(N749="zákl. přenesená",J749,0)</f>
        <v>0</v>
      </c>
      <c r="BH749" s="248">
        <f>IF(N749="sníž. přenesená",J749,0)</f>
        <v>0</v>
      </c>
      <c r="BI749" s="248">
        <f>IF(N749="nulová",J749,0)</f>
        <v>0</v>
      </c>
      <c r="BJ749" s="25" t="s">
        <v>79</v>
      </c>
      <c r="BK749" s="248">
        <f>ROUND(I749*H749,2)</f>
        <v>0</v>
      </c>
      <c r="BL749" s="25" t="s">
        <v>287</v>
      </c>
      <c r="BM749" s="25" t="s">
        <v>1195</v>
      </c>
    </row>
    <row r="750" s="1" customFormat="1" ht="16.5" customHeight="1">
      <c r="B750" s="47"/>
      <c r="C750" s="237" t="s">
        <v>1196</v>
      </c>
      <c r="D750" s="237" t="s">
        <v>211</v>
      </c>
      <c r="E750" s="238" t="s">
        <v>1197</v>
      </c>
      <c r="F750" s="239" t="s">
        <v>1198</v>
      </c>
      <c r="G750" s="240" t="s">
        <v>268</v>
      </c>
      <c r="H750" s="241">
        <v>85</v>
      </c>
      <c r="I750" s="242"/>
      <c r="J750" s="243">
        <f>ROUND(I750*H750,2)</f>
        <v>0</v>
      </c>
      <c r="K750" s="239" t="s">
        <v>215</v>
      </c>
      <c r="L750" s="73"/>
      <c r="M750" s="244" t="s">
        <v>21</v>
      </c>
      <c r="N750" s="245" t="s">
        <v>43</v>
      </c>
      <c r="O750" s="48"/>
      <c r="P750" s="246">
        <f>O750*H750</f>
        <v>0</v>
      </c>
      <c r="Q750" s="246">
        <v>0</v>
      </c>
      <c r="R750" s="246">
        <f>Q750*H750</f>
        <v>0</v>
      </c>
      <c r="S750" s="246">
        <v>0</v>
      </c>
      <c r="T750" s="247">
        <f>S750*H750</f>
        <v>0</v>
      </c>
      <c r="AR750" s="25" t="s">
        <v>287</v>
      </c>
      <c r="AT750" s="25" t="s">
        <v>211</v>
      </c>
      <c r="AU750" s="25" t="s">
        <v>81</v>
      </c>
      <c r="AY750" s="25" t="s">
        <v>209</v>
      </c>
      <c r="BE750" s="248">
        <f>IF(N750="základní",J750,0)</f>
        <v>0</v>
      </c>
      <c r="BF750" s="248">
        <f>IF(N750="snížená",J750,0)</f>
        <v>0</v>
      </c>
      <c r="BG750" s="248">
        <f>IF(N750="zákl. přenesená",J750,0)</f>
        <v>0</v>
      </c>
      <c r="BH750" s="248">
        <f>IF(N750="sníž. přenesená",J750,0)</f>
        <v>0</v>
      </c>
      <c r="BI750" s="248">
        <f>IF(N750="nulová",J750,0)</f>
        <v>0</v>
      </c>
      <c r="BJ750" s="25" t="s">
        <v>79</v>
      </c>
      <c r="BK750" s="248">
        <f>ROUND(I750*H750,2)</f>
        <v>0</v>
      </c>
      <c r="BL750" s="25" t="s">
        <v>287</v>
      </c>
      <c r="BM750" s="25" t="s">
        <v>1199</v>
      </c>
    </row>
    <row r="751" s="1" customFormat="1" ht="25.5" customHeight="1">
      <c r="B751" s="47"/>
      <c r="C751" s="237" t="s">
        <v>1200</v>
      </c>
      <c r="D751" s="237" t="s">
        <v>211</v>
      </c>
      <c r="E751" s="238" t="s">
        <v>1201</v>
      </c>
      <c r="F751" s="239" t="s">
        <v>1202</v>
      </c>
      <c r="G751" s="240" t="s">
        <v>268</v>
      </c>
      <c r="H751" s="241">
        <v>18</v>
      </c>
      <c r="I751" s="242"/>
      <c r="J751" s="243">
        <f>ROUND(I751*H751,2)</f>
        <v>0</v>
      </c>
      <c r="K751" s="239" t="s">
        <v>215</v>
      </c>
      <c r="L751" s="73"/>
      <c r="M751" s="244" t="s">
        <v>21</v>
      </c>
      <c r="N751" s="245" t="s">
        <v>43</v>
      </c>
      <c r="O751" s="48"/>
      <c r="P751" s="246">
        <f>O751*H751</f>
        <v>0</v>
      </c>
      <c r="Q751" s="246">
        <v>0.034070000000000003</v>
      </c>
      <c r="R751" s="246">
        <f>Q751*H751</f>
        <v>0.61326000000000003</v>
      </c>
      <c r="S751" s="246">
        <v>0</v>
      </c>
      <c r="T751" s="247">
        <f>S751*H751</f>
        <v>0</v>
      </c>
      <c r="AR751" s="25" t="s">
        <v>287</v>
      </c>
      <c r="AT751" s="25" t="s">
        <v>211</v>
      </c>
      <c r="AU751" s="25" t="s">
        <v>81</v>
      </c>
      <c r="AY751" s="25" t="s">
        <v>209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25" t="s">
        <v>79</v>
      </c>
      <c r="BK751" s="248">
        <f>ROUND(I751*H751,2)</f>
        <v>0</v>
      </c>
      <c r="BL751" s="25" t="s">
        <v>287</v>
      </c>
      <c r="BM751" s="25" t="s">
        <v>1203</v>
      </c>
    </row>
    <row r="752" s="12" customFormat="1">
      <c r="B752" s="249"/>
      <c r="C752" s="250"/>
      <c r="D752" s="251" t="s">
        <v>217</v>
      </c>
      <c r="E752" s="252" t="s">
        <v>21</v>
      </c>
      <c r="F752" s="253" t="s">
        <v>1204</v>
      </c>
      <c r="G752" s="250"/>
      <c r="H752" s="254">
        <v>18</v>
      </c>
      <c r="I752" s="255"/>
      <c r="J752" s="250"/>
      <c r="K752" s="250"/>
      <c r="L752" s="256"/>
      <c r="M752" s="257"/>
      <c r="N752" s="258"/>
      <c r="O752" s="258"/>
      <c r="P752" s="258"/>
      <c r="Q752" s="258"/>
      <c r="R752" s="258"/>
      <c r="S752" s="258"/>
      <c r="T752" s="259"/>
      <c r="AT752" s="260" t="s">
        <v>217</v>
      </c>
      <c r="AU752" s="260" t="s">
        <v>81</v>
      </c>
      <c r="AV752" s="12" t="s">
        <v>81</v>
      </c>
      <c r="AW752" s="12" t="s">
        <v>35</v>
      </c>
      <c r="AX752" s="12" t="s">
        <v>72</v>
      </c>
      <c r="AY752" s="260" t="s">
        <v>209</v>
      </c>
    </row>
    <row r="753" s="13" customFormat="1">
      <c r="B753" s="261"/>
      <c r="C753" s="262"/>
      <c r="D753" s="251" t="s">
        <v>217</v>
      </c>
      <c r="E753" s="263" t="s">
        <v>21</v>
      </c>
      <c r="F753" s="264" t="s">
        <v>1180</v>
      </c>
      <c r="G753" s="262"/>
      <c r="H753" s="263" t="s">
        <v>21</v>
      </c>
      <c r="I753" s="265"/>
      <c r="J753" s="262"/>
      <c r="K753" s="262"/>
      <c r="L753" s="266"/>
      <c r="M753" s="267"/>
      <c r="N753" s="268"/>
      <c r="O753" s="268"/>
      <c r="P753" s="268"/>
      <c r="Q753" s="268"/>
      <c r="R753" s="268"/>
      <c r="S753" s="268"/>
      <c r="T753" s="269"/>
      <c r="AT753" s="270" t="s">
        <v>217</v>
      </c>
      <c r="AU753" s="270" t="s">
        <v>81</v>
      </c>
      <c r="AV753" s="13" t="s">
        <v>79</v>
      </c>
      <c r="AW753" s="13" t="s">
        <v>35</v>
      </c>
      <c r="AX753" s="13" t="s">
        <v>72</v>
      </c>
      <c r="AY753" s="270" t="s">
        <v>209</v>
      </c>
    </row>
    <row r="754" s="14" customFormat="1">
      <c r="B754" s="271"/>
      <c r="C754" s="272"/>
      <c r="D754" s="251" t="s">
        <v>217</v>
      </c>
      <c r="E754" s="273" t="s">
        <v>21</v>
      </c>
      <c r="F754" s="274" t="s">
        <v>220</v>
      </c>
      <c r="G754" s="272"/>
      <c r="H754" s="275">
        <v>18</v>
      </c>
      <c r="I754" s="276"/>
      <c r="J754" s="272"/>
      <c r="K754" s="272"/>
      <c r="L754" s="277"/>
      <c r="M754" s="278"/>
      <c r="N754" s="279"/>
      <c r="O754" s="279"/>
      <c r="P754" s="279"/>
      <c r="Q754" s="279"/>
      <c r="R754" s="279"/>
      <c r="S754" s="279"/>
      <c r="T754" s="280"/>
      <c r="AT754" s="281" t="s">
        <v>217</v>
      </c>
      <c r="AU754" s="281" t="s">
        <v>81</v>
      </c>
      <c r="AV754" s="14" t="s">
        <v>216</v>
      </c>
      <c r="AW754" s="14" t="s">
        <v>35</v>
      </c>
      <c r="AX754" s="14" t="s">
        <v>79</v>
      </c>
      <c r="AY754" s="281" t="s">
        <v>209</v>
      </c>
    </row>
    <row r="755" s="1" customFormat="1" ht="25.5" customHeight="1">
      <c r="B755" s="47"/>
      <c r="C755" s="237" t="s">
        <v>1205</v>
      </c>
      <c r="D755" s="237" t="s">
        <v>211</v>
      </c>
      <c r="E755" s="238" t="s">
        <v>1206</v>
      </c>
      <c r="F755" s="239" t="s">
        <v>1207</v>
      </c>
      <c r="G755" s="240" t="s">
        <v>268</v>
      </c>
      <c r="H755" s="241">
        <v>18</v>
      </c>
      <c r="I755" s="242"/>
      <c r="J755" s="243">
        <f>ROUND(I755*H755,2)</f>
        <v>0</v>
      </c>
      <c r="K755" s="239" t="s">
        <v>215</v>
      </c>
      <c r="L755" s="73"/>
      <c r="M755" s="244" t="s">
        <v>21</v>
      </c>
      <c r="N755" s="245" t="s">
        <v>43</v>
      </c>
      <c r="O755" s="48"/>
      <c r="P755" s="246">
        <f>O755*H755</f>
        <v>0</v>
      </c>
      <c r="Q755" s="246">
        <v>0.024570000000000002</v>
      </c>
      <c r="R755" s="246">
        <f>Q755*H755</f>
        <v>0.44226000000000004</v>
      </c>
      <c r="S755" s="246">
        <v>0</v>
      </c>
      <c r="T755" s="247">
        <f>S755*H755</f>
        <v>0</v>
      </c>
      <c r="AR755" s="25" t="s">
        <v>287</v>
      </c>
      <c r="AT755" s="25" t="s">
        <v>211</v>
      </c>
      <c r="AU755" s="25" t="s">
        <v>81</v>
      </c>
      <c r="AY755" s="25" t="s">
        <v>209</v>
      </c>
      <c r="BE755" s="248">
        <f>IF(N755="základní",J755,0)</f>
        <v>0</v>
      </c>
      <c r="BF755" s="248">
        <f>IF(N755="snížená",J755,0)</f>
        <v>0</v>
      </c>
      <c r="BG755" s="248">
        <f>IF(N755="zákl. přenesená",J755,0)</f>
        <v>0</v>
      </c>
      <c r="BH755" s="248">
        <f>IF(N755="sníž. přenesená",J755,0)</f>
        <v>0</v>
      </c>
      <c r="BI755" s="248">
        <f>IF(N755="nulová",J755,0)</f>
        <v>0</v>
      </c>
      <c r="BJ755" s="25" t="s">
        <v>79</v>
      </c>
      <c r="BK755" s="248">
        <f>ROUND(I755*H755,2)</f>
        <v>0</v>
      </c>
      <c r="BL755" s="25" t="s">
        <v>287</v>
      </c>
      <c r="BM755" s="25" t="s">
        <v>1208</v>
      </c>
    </row>
    <row r="756" s="1" customFormat="1" ht="25.5" customHeight="1">
      <c r="B756" s="47"/>
      <c r="C756" s="237" t="s">
        <v>1209</v>
      </c>
      <c r="D756" s="237" t="s">
        <v>211</v>
      </c>
      <c r="E756" s="238" t="s">
        <v>1210</v>
      </c>
      <c r="F756" s="239" t="s">
        <v>1211</v>
      </c>
      <c r="G756" s="240" t="s">
        <v>268</v>
      </c>
      <c r="H756" s="241">
        <v>10</v>
      </c>
      <c r="I756" s="242"/>
      <c r="J756" s="243">
        <f>ROUND(I756*H756,2)</f>
        <v>0</v>
      </c>
      <c r="K756" s="239" t="s">
        <v>215</v>
      </c>
      <c r="L756" s="73"/>
      <c r="M756" s="244" t="s">
        <v>21</v>
      </c>
      <c r="N756" s="245" t="s">
        <v>43</v>
      </c>
      <c r="O756" s="48"/>
      <c r="P756" s="246">
        <f>O756*H756</f>
        <v>0</v>
      </c>
      <c r="Q756" s="246">
        <v>0</v>
      </c>
      <c r="R756" s="246">
        <f>Q756*H756</f>
        <v>0</v>
      </c>
      <c r="S756" s="246">
        <v>0</v>
      </c>
      <c r="T756" s="247">
        <f>S756*H756</f>
        <v>0</v>
      </c>
      <c r="AR756" s="25" t="s">
        <v>287</v>
      </c>
      <c r="AT756" s="25" t="s">
        <v>211</v>
      </c>
      <c r="AU756" s="25" t="s">
        <v>81</v>
      </c>
      <c r="AY756" s="25" t="s">
        <v>209</v>
      </c>
      <c r="BE756" s="248">
        <f>IF(N756="základní",J756,0)</f>
        <v>0</v>
      </c>
      <c r="BF756" s="248">
        <f>IF(N756="snížená",J756,0)</f>
        <v>0</v>
      </c>
      <c r="BG756" s="248">
        <f>IF(N756="zákl. přenesená",J756,0)</f>
        <v>0</v>
      </c>
      <c r="BH756" s="248">
        <f>IF(N756="sníž. přenesená",J756,0)</f>
        <v>0</v>
      </c>
      <c r="BI756" s="248">
        <f>IF(N756="nulová",J756,0)</f>
        <v>0</v>
      </c>
      <c r="BJ756" s="25" t="s">
        <v>79</v>
      </c>
      <c r="BK756" s="248">
        <f>ROUND(I756*H756,2)</f>
        <v>0</v>
      </c>
      <c r="BL756" s="25" t="s">
        <v>287</v>
      </c>
      <c r="BM756" s="25" t="s">
        <v>1212</v>
      </c>
    </row>
    <row r="757" s="1" customFormat="1" ht="16.5" customHeight="1">
      <c r="B757" s="47"/>
      <c r="C757" s="237" t="s">
        <v>1213</v>
      </c>
      <c r="D757" s="237" t="s">
        <v>211</v>
      </c>
      <c r="E757" s="238" t="s">
        <v>1214</v>
      </c>
      <c r="F757" s="239" t="s">
        <v>1215</v>
      </c>
      <c r="G757" s="240" t="s">
        <v>343</v>
      </c>
      <c r="H757" s="241">
        <v>15</v>
      </c>
      <c r="I757" s="242"/>
      <c r="J757" s="243">
        <f>ROUND(I757*H757,2)</f>
        <v>0</v>
      </c>
      <c r="K757" s="239" t="s">
        <v>215</v>
      </c>
      <c r="L757" s="73"/>
      <c r="M757" s="244" t="s">
        <v>21</v>
      </c>
      <c r="N757" s="245" t="s">
        <v>43</v>
      </c>
      <c r="O757" s="48"/>
      <c r="P757" s="246">
        <f>O757*H757</f>
        <v>0</v>
      </c>
      <c r="Q757" s="246">
        <v>0.0026700000000000001</v>
      </c>
      <c r="R757" s="246">
        <f>Q757*H757</f>
        <v>0.040050000000000002</v>
      </c>
      <c r="S757" s="246">
        <v>0</v>
      </c>
      <c r="T757" s="247">
        <f>S757*H757</f>
        <v>0</v>
      </c>
      <c r="AR757" s="25" t="s">
        <v>287</v>
      </c>
      <c r="AT757" s="25" t="s">
        <v>211</v>
      </c>
      <c r="AU757" s="25" t="s">
        <v>81</v>
      </c>
      <c r="AY757" s="25" t="s">
        <v>209</v>
      </c>
      <c r="BE757" s="248">
        <f>IF(N757="základní",J757,0)</f>
        <v>0</v>
      </c>
      <c r="BF757" s="248">
        <f>IF(N757="snížená",J757,0)</f>
        <v>0</v>
      </c>
      <c r="BG757" s="248">
        <f>IF(N757="zákl. přenesená",J757,0)</f>
        <v>0</v>
      </c>
      <c r="BH757" s="248">
        <f>IF(N757="sníž. přenesená",J757,0)</f>
        <v>0</v>
      </c>
      <c r="BI757" s="248">
        <f>IF(N757="nulová",J757,0)</f>
        <v>0</v>
      </c>
      <c r="BJ757" s="25" t="s">
        <v>79</v>
      </c>
      <c r="BK757" s="248">
        <f>ROUND(I757*H757,2)</f>
        <v>0</v>
      </c>
      <c r="BL757" s="25" t="s">
        <v>287</v>
      </c>
      <c r="BM757" s="25" t="s">
        <v>1216</v>
      </c>
    </row>
    <row r="758" s="1" customFormat="1" ht="25.5" customHeight="1">
      <c r="B758" s="47"/>
      <c r="C758" s="237" t="s">
        <v>1217</v>
      </c>
      <c r="D758" s="237" t="s">
        <v>211</v>
      </c>
      <c r="E758" s="238" t="s">
        <v>1218</v>
      </c>
      <c r="F758" s="239" t="s">
        <v>1219</v>
      </c>
      <c r="G758" s="240" t="s">
        <v>343</v>
      </c>
      <c r="H758" s="241">
        <v>15</v>
      </c>
      <c r="I758" s="242"/>
      <c r="J758" s="243">
        <f>ROUND(I758*H758,2)</f>
        <v>0</v>
      </c>
      <c r="K758" s="239" t="s">
        <v>21</v>
      </c>
      <c r="L758" s="73"/>
      <c r="M758" s="244" t="s">
        <v>21</v>
      </c>
      <c r="N758" s="245" t="s">
        <v>43</v>
      </c>
      <c r="O758" s="48"/>
      <c r="P758" s="246">
        <f>O758*H758</f>
        <v>0</v>
      </c>
      <c r="Q758" s="246">
        <v>0</v>
      </c>
      <c r="R758" s="246">
        <f>Q758*H758</f>
        <v>0</v>
      </c>
      <c r="S758" s="246">
        <v>0</v>
      </c>
      <c r="T758" s="247">
        <f>S758*H758</f>
        <v>0</v>
      </c>
      <c r="AR758" s="25" t="s">
        <v>287</v>
      </c>
      <c r="AT758" s="25" t="s">
        <v>211</v>
      </c>
      <c r="AU758" s="25" t="s">
        <v>81</v>
      </c>
      <c r="AY758" s="25" t="s">
        <v>209</v>
      </c>
      <c r="BE758" s="248">
        <f>IF(N758="základní",J758,0)</f>
        <v>0</v>
      </c>
      <c r="BF758" s="248">
        <f>IF(N758="snížená",J758,0)</f>
        <v>0</v>
      </c>
      <c r="BG758" s="248">
        <f>IF(N758="zákl. přenesená",J758,0)</f>
        <v>0</v>
      </c>
      <c r="BH758" s="248">
        <f>IF(N758="sníž. přenesená",J758,0)</f>
        <v>0</v>
      </c>
      <c r="BI758" s="248">
        <f>IF(N758="nulová",J758,0)</f>
        <v>0</v>
      </c>
      <c r="BJ758" s="25" t="s">
        <v>79</v>
      </c>
      <c r="BK758" s="248">
        <f>ROUND(I758*H758,2)</f>
        <v>0</v>
      </c>
      <c r="BL758" s="25" t="s">
        <v>287</v>
      </c>
      <c r="BM758" s="25" t="s">
        <v>1220</v>
      </c>
    </row>
    <row r="759" s="1" customFormat="1" ht="16.5" customHeight="1">
      <c r="B759" s="47"/>
      <c r="C759" s="237" t="s">
        <v>1221</v>
      </c>
      <c r="D759" s="237" t="s">
        <v>211</v>
      </c>
      <c r="E759" s="238" t="s">
        <v>1222</v>
      </c>
      <c r="F759" s="239" t="s">
        <v>1223</v>
      </c>
      <c r="G759" s="240" t="s">
        <v>268</v>
      </c>
      <c r="H759" s="241">
        <v>85</v>
      </c>
      <c r="I759" s="242"/>
      <c r="J759" s="243">
        <f>ROUND(I759*H759,2)</f>
        <v>0</v>
      </c>
      <c r="K759" s="239" t="s">
        <v>215</v>
      </c>
      <c r="L759" s="73"/>
      <c r="M759" s="244" t="s">
        <v>21</v>
      </c>
      <c r="N759" s="245" t="s">
        <v>43</v>
      </c>
      <c r="O759" s="48"/>
      <c r="P759" s="246">
        <f>O759*H759</f>
        <v>0</v>
      </c>
      <c r="Q759" s="246">
        <v>0</v>
      </c>
      <c r="R759" s="246">
        <f>Q759*H759</f>
        <v>0</v>
      </c>
      <c r="S759" s="246">
        <v>0.014</v>
      </c>
      <c r="T759" s="247">
        <f>S759*H759</f>
        <v>1.19</v>
      </c>
      <c r="AR759" s="25" t="s">
        <v>287</v>
      </c>
      <c r="AT759" s="25" t="s">
        <v>211</v>
      </c>
      <c r="AU759" s="25" t="s">
        <v>81</v>
      </c>
      <c r="AY759" s="25" t="s">
        <v>209</v>
      </c>
      <c r="BE759" s="248">
        <f>IF(N759="základní",J759,0)</f>
        <v>0</v>
      </c>
      <c r="BF759" s="248">
        <f>IF(N759="snížená",J759,0)</f>
        <v>0</v>
      </c>
      <c r="BG759" s="248">
        <f>IF(N759="zákl. přenesená",J759,0)</f>
        <v>0</v>
      </c>
      <c r="BH759" s="248">
        <f>IF(N759="sníž. přenesená",J759,0)</f>
        <v>0</v>
      </c>
      <c r="BI759" s="248">
        <f>IF(N759="nulová",J759,0)</f>
        <v>0</v>
      </c>
      <c r="BJ759" s="25" t="s">
        <v>79</v>
      </c>
      <c r="BK759" s="248">
        <f>ROUND(I759*H759,2)</f>
        <v>0</v>
      </c>
      <c r="BL759" s="25" t="s">
        <v>287</v>
      </c>
      <c r="BM759" s="25" t="s">
        <v>1224</v>
      </c>
    </row>
    <row r="760" s="1" customFormat="1" ht="16.5" customHeight="1">
      <c r="B760" s="47"/>
      <c r="C760" s="282" t="s">
        <v>1225</v>
      </c>
      <c r="D760" s="282" t="s">
        <v>312</v>
      </c>
      <c r="E760" s="283" t="s">
        <v>1226</v>
      </c>
      <c r="F760" s="284" t="s">
        <v>1227</v>
      </c>
      <c r="G760" s="285" t="s">
        <v>1228</v>
      </c>
      <c r="H760" s="286">
        <v>2.2440000000000002</v>
      </c>
      <c r="I760" s="287"/>
      <c r="J760" s="288">
        <f>ROUND(I760*H760,2)</f>
        <v>0</v>
      </c>
      <c r="K760" s="284" t="s">
        <v>21</v>
      </c>
      <c r="L760" s="289"/>
      <c r="M760" s="290" t="s">
        <v>21</v>
      </c>
      <c r="N760" s="291" t="s">
        <v>43</v>
      </c>
      <c r="O760" s="48"/>
      <c r="P760" s="246">
        <f>O760*H760</f>
        <v>0</v>
      </c>
      <c r="Q760" s="246">
        <v>0.46999999999999997</v>
      </c>
      <c r="R760" s="246">
        <f>Q760*H760</f>
        <v>1.0546800000000001</v>
      </c>
      <c r="S760" s="246">
        <v>0</v>
      </c>
      <c r="T760" s="247">
        <f>S760*H760</f>
        <v>0</v>
      </c>
      <c r="AR760" s="25" t="s">
        <v>371</v>
      </c>
      <c r="AT760" s="25" t="s">
        <v>312</v>
      </c>
      <c r="AU760" s="25" t="s">
        <v>81</v>
      </c>
      <c r="AY760" s="25" t="s">
        <v>209</v>
      </c>
      <c r="BE760" s="248">
        <f>IF(N760="základní",J760,0)</f>
        <v>0</v>
      </c>
      <c r="BF760" s="248">
        <f>IF(N760="snížená",J760,0)</f>
        <v>0</v>
      </c>
      <c r="BG760" s="248">
        <f>IF(N760="zákl. přenesená",J760,0)</f>
        <v>0</v>
      </c>
      <c r="BH760" s="248">
        <f>IF(N760="sníž. přenesená",J760,0)</f>
        <v>0</v>
      </c>
      <c r="BI760" s="248">
        <f>IF(N760="nulová",J760,0)</f>
        <v>0</v>
      </c>
      <c r="BJ760" s="25" t="s">
        <v>79</v>
      </c>
      <c r="BK760" s="248">
        <f>ROUND(I760*H760,2)</f>
        <v>0</v>
      </c>
      <c r="BL760" s="25" t="s">
        <v>287</v>
      </c>
      <c r="BM760" s="25" t="s">
        <v>1229</v>
      </c>
    </row>
    <row r="761" s="12" customFormat="1">
      <c r="B761" s="249"/>
      <c r="C761" s="250"/>
      <c r="D761" s="251" t="s">
        <v>217</v>
      </c>
      <c r="E761" s="252" t="s">
        <v>21</v>
      </c>
      <c r="F761" s="253" t="s">
        <v>1230</v>
      </c>
      <c r="G761" s="250"/>
      <c r="H761" s="254">
        <v>2.2440000000000002</v>
      </c>
      <c r="I761" s="255"/>
      <c r="J761" s="250"/>
      <c r="K761" s="250"/>
      <c r="L761" s="256"/>
      <c r="M761" s="257"/>
      <c r="N761" s="258"/>
      <c r="O761" s="258"/>
      <c r="P761" s="258"/>
      <c r="Q761" s="258"/>
      <c r="R761" s="258"/>
      <c r="S761" s="258"/>
      <c r="T761" s="259"/>
      <c r="AT761" s="260" t="s">
        <v>217</v>
      </c>
      <c r="AU761" s="260" t="s">
        <v>81</v>
      </c>
      <c r="AV761" s="12" t="s">
        <v>81</v>
      </c>
      <c r="AW761" s="12" t="s">
        <v>35</v>
      </c>
      <c r="AX761" s="12" t="s">
        <v>72</v>
      </c>
      <c r="AY761" s="260" t="s">
        <v>209</v>
      </c>
    </row>
    <row r="762" s="13" customFormat="1">
      <c r="B762" s="261"/>
      <c r="C762" s="262"/>
      <c r="D762" s="251" t="s">
        <v>217</v>
      </c>
      <c r="E762" s="263" t="s">
        <v>21</v>
      </c>
      <c r="F762" s="264" t="s">
        <v>1180</v>
      </c>
      <c r="G762" s="262"/>
      <c r="H762" s="263" t="s">
        <v>21</v>
      </c>
      <c r="I762" s="265"/>
      <c r="J762" s="262"/>
      <c r="K762" s="262"/>
      <c r="L762" s="266"/>
      <c r="M762" s="267"/>
      <c r="N762" s="268"/>
      <c r="O762" s="268"/>
      <c r="P762" s="268"/>
      <c r="Q762" s="268"/>
      <c r="R762" s="268"/>
      <c r="S762" s="268"/>
      <c r="T762" s="269"/>
      <c r="AT762" s="270" t="s">
        <v>217</v>
      </c>
      <c r="AU762" s="270" t="s">
        <v>81</v>
      </c>
      <c r="AV762" s="13" t="s">
        <v>79</v>
      </c>
      <c r="AW762" s="13" t="s">
        <v>35</v>
      </c>
      <c r="AX762" s="13" t="s">
        <v>72</v>
      </c>
      <c r="AY762" s="270" t="s">
        <v>209</v>
      </c>
    </row>
    <row r="763" s="14" customFormat="1">
      <c r="B763" s="271"/>
      <c r="C763" s="272"/>
      <c r="D763" s="251" t="s">
        <v>217</v>
      </c>
      <c r="E763" s="273" t="s">
        <v>21</v>
      </c>
      <c r="F763" s="274" t="s">
        <v>220</v>
      </c>
      <c r="G763" s="272"/>
      <c r="H763" s="275">
        <v>2.2440000000000002</v>
      </c>
      <c r="I763" s="276"/>
      <c r="J763" s="272"/>
      <c r="K763" s="272"/>
      <c r="L763" s="277"/>
      <c r="M763" s="278"/>
      <c r="N763" s="279"/>
      <c r="O763" s="279"/>
      <c r="P763" s="279"/>
      <c r="Q763" s="279"/>
      <c r="R763" s="279"/>
      <c r="S763" s="279"/>
      <c r="T763" s="280"/>
      <c r="AT763" s="281" t="s">
        <v>217</v>
      </c>
      <c r="AU763" s="281" t="s">
        <v>81</v>
      </c>
      <c r="AV763" s="14" t="s">
        <v>216</v>
      </c>
      <c r="AW763" s="14" t="s">
        <v>35</v>
      </c>
      <c r="AX763" s="14" t="s">
        <v>79</v>
      </c>
      <c r="AY763" s="281" t="s">
        <v>209</v>
      </c>
    </row>
    <row r="764" s="1" customFormat="1" ht="16.5" customHeight="1">
      <c r="B764" s="47"/>
      <c r="C764" s="282" t="s">
        <v>1231</v>
      </c>
      <c r="D764" s="282" t="s">
        <v>312</v>
      </c>
      <c r="E764" s="283" t="s">
        <v>1232</v>
      </c>
      <c r="F764" s="284" t="s">
        <v>1233</v>
      </c>
      <c r="G764" s="285" t="s">
        <v>1093</v>
      </c>
      <c r="H764" s="286">
        <v>12</v>
      </c>
      <c r="I764" s="287"/>
      <c r="J764" s="288">
        <f>ROUND(I764*H764,2)</f>
        <v>0</v>
      </c>
      <c r="K764" s="284" t="s">
        <v>21</v>
      </c>
      <c r="L764" s="289"/>
      <c r="M764" s="290" t="s">
        <v>21</v>
      </c>
      <c r="N764" s="291" t="s">
        <v>43</v>
      </c>
      <c r="O764" s="48"/>
      <c r="P764" s="246">
        <f>O764*H764</f>
        <v>0</v>
      </c>
      <c r="Q764" s="246">
        <v>0.01</v>
      </c>
      <c r="R764" s="246">
        <f>Q764*H764</f>
        <v>0.12</v>
      </c>
      <c r="S764" s="246">
        <v>0</v>
      </c>
      <c r="T764" s="247">
        <f>S764*H764</f>
        <v>0</v>
      </c>
      <c r="AR764" s="25" t="s">
        <v>371</v>
      </c>
      <c r="AT764" s="25" t="s">
        <v>312</v>
      </c>
      <c r="AU764" s="25" t="s">
        <v>81</v>
      </c>
      <c r="AY764" s="25" t="s">
        <v>209</v>
      </c>
      <c r="BE764" s="248">
        <f>IF(N764="základní",J764,0)</f>
        <v>0</v>
      </c>
      <c r="BF764" s="248">
        <f>IF(N764="snížená",J764,0)</f>
        <v>0</v>
      </c>
      <c r="BG764" s="248">
        <f>IF(N764="zákl. přenesená",J764,0)</f>
        <v>0</v>
      </c>
      <c r="BH764" s="248">
        <f>IF(N764="sníž. přenesená",J764,0)</f>
        <v>0</v>
      </c>
      <c r="BI764" s="248">
        <f>IF(N764="nulová",J764,0)</f>
        <v>0</v>
      </c>
      <c r="BJ764" s="25" t="s">
        <v>79</v>
      </c>
      <c r="BK764" s="248">
        <f>ROUND(I764*H764,2)</f>
        <v>0</v>
      </c>
      <c r="BL764" s="25" t="s">
        <v>287</v>
      </c>
      <c r="BM764" s="25" t="s">
        <v>1234</v>
      </c>
    </row>
    <row r="765" s="12" customFormat="1">
      <c r="B765" s="249"/>
      <c r="C765" s="250"/>
      <c r="D765" s="251" t="s">
        <v>217</v>
      </c>
      <c r="E765" s="252" t="s">
        <v>21</v>
      </c>
      <c r="F765" s="253" t="s">
        <v>1235</v>
      </c>
      <c r="G765" s="250"/>
      <c r="H765" s="254">
        <v>12</v>
      </c>
      <c r="I765" s="255"/>
      <c r="J765" s="250"/>
      <c r="K765" s="250"/>
      <c r="L765" s="256"/>
      <c r="M765" s="257"/>
      <c r="N765" s="258"/>
      <c r="O765" s="258"/>
      <c r="P765" s="258"/>
      <c r="Q765" s="258"/>
      <c r="R765" s="258"/>
      <c r="S765" s="258"/>
      <c r="T765" s="259"/>
      <c r="AT765" s="260" t="s">
        <v>217</v>
      </c>
      <c r="AU765" s="260" t="s">
        <v>81</v>
      </c>
      <c r="AV765" s="12" t="s">
        <v>81</v>
      </c>
      <c r="AW765" s="12" t="s">
        <v>35</v>
      </c>
      <c r="AX765" s="12" t="s">
        <v>72</v>
      </c>
      <c r="AY765" s="260" t="s">
        <v>209</v>
      </c>
    </row>
    <row r="766" s="13" customFormat="1">
      <c r="B766" s="261"/>
      <c r="C766" s="262"/>
      <c r="D766" s="251" t="s">
        <v>217</v>
      </c>
      <c r="E766" s="263" t="s">
        <v>21</v>
      </c>
      <c r="F766" s="264" t="s">
        <v>1180</v>
      </c>
      <c r="G766" s="262"/>
      <c r="H766" s="263" t="s">
        <v>21</v>
      </c>
      <c r="I766" s="265"/>
      <c r="J766" s="262"/>
      <c r="K766" s="262"/>
      <c r="L766" s="266"/>
      <c r="M766" s="267"/>
      <c r="N766" s="268"/>
      <c r="O766" s="268"/>
      <c r="P766" s="268"/>
      <c r="Q766" s="268"/>
      <c r="R766" s="268"/>
      <c r="S766" s="268"/>
      <c r="T766" s="269"/>
      <c r="AT766" s="270" t="s">
        <v>217</v>
      </c>
      <c r="AU766" s="270" t="s">
        <v>81</v>
      </c>
      <c r="AV766" s="13" t="s">
        <v>79</v>
      </c>
      <c r="AW766" s="13" t="s">
        <v>35</v>
      </c>
      <c r="AX766" s="13" t="s">
        <v>72</v>
      </c>
      <c r="AY766" s="270" t="s">
        <v>209</v>
      </c>
    </row>
    <row r="767" s="14" customFormat="1">
      <c r="B767" s="271"/>
      <c r="C767" s="272"/>
      <c r="D767" s="251" t="s">
        <v>217</v>
      </c>
      <c r="E767" s="273" t="s">
        <v>21</v>
      </c>
      <c r="F767" s="274" t="s">
        <v>220</v>
      </c>
      <c r="G767" s="272"/>
      <c r="H767" s="275">
        <v>12</v>
      </c>
      <c r="I767" s="276"/>
      <c r="J767" s="272"/>
      <c r="K767" s="272"/>
      <c r="L767" s="277"/>
      <c r="M767" s="278"/>
      <c r="N767" s="279"/>
      <c r="O767" s="279"/>
      <c r="P767" s="279"/>
      <c r="Q767" s="279"/>
      <c r="R767" s="279"/>
      <c r="S767" s="279"/>
      <c r="T767" s="280"/>
      <c r="AT767" s="281" t="s">
        <v>217</v>
      </c>
      <c r="AU767" s="281" t="s">
        <v>81</v>
      </c>
      <c r="AV767" s="14" t="s">
        <v>216</v>
      </c>
      <c r="AW767" s="14" t="s">
        <v>35</v>
      </c>
      <c r="AX767" s="14" t="s">
        <v>79</v>
      </c>
      <c r="AY767" s="281" t="s">
        <v>209</v>
      </c>
    </row>
    <row r="768" s="1" customFormat="1" ht="16.5" customHeight="1">
      <c r="B768" s="47"/>
      <c r="C768" s="237" t="s">
        <v>1236</v>
      </c>
      <c r="D768" s="237" t="s">
        <v>211</v>
      </c>
      <c r="E768" s="238" t="s">
        <v>1237</v>
      </c>
      <c r="F768" s="239" t="s">
        <v>1238</v>
      </c>
      <c r="G768" s="240" t="s">
        <v>299</v>
      </c>
      <c r="H768" s="241">
        <v>3.859</v>
      </c>
      <c r="I768" s="242"/>
      <c r="J768" s="243">
        <f>ROUND(I768*H768,2)</f>
        <v>0</v>
      </c>
      <c r="K768" s="239" t="s">
        <v>215</v>
      </c>
      <c r="L768" s="73"/>
      <c r="M768" s="244" t="s">
        <v>21</v>
      </c>
      <c r="N768" s="245" t="s">
        <v>43</v>
      </c>
      <c r="O768" s="48"/>
      <c r="P768" s="246">
        <f>O768*H768</f>
        <v>0</v>
      </c>
      <c r="Q768" s="246">
        <v>0</v>
      </c>
      <c r="R768" s="246">
        <f>Q768*H768</f>
        <v>0</v>
      </c>
      <c r="S768" s="246">
        <v>0</v>
      </c>
      <c r="T768" s="247">
        <f>S768*H768</f>
        <v>0</v>
      </c>
      <c r="AR768" s="25" t="s">
        <v>287</v>
      </c>
      <c r="AT768" s="25" t="s">
        <v>211</v>
      </c>
      <c r="AU768" s="25" t="s">
        <v>81</v>
      </c>
      <c r="AY768" s="25" t="s">
        <v>209</v>
      </c>
      <c r="BE768" s="248">
        <f>IF(N768="základní",J768,0)</f>
        <v>0</v>
      </c>
      <c r="BF768" s="248">
        <f>IF(N768="snížená",J768,0)</f>
        <v>0</v>
      </c>
      <c r="BG768" s="248">
        <f>IF(N768="zákl. přenesená",J768,0)</f>
        <v>0</v>
      </c>
      <c r="BH768" s="248">
        <f>IF(N768="sníž. přenesená",J768,0)</f>
        <v>0</v>
      </c>
      <c r="BI768" s="248">
        <f>IF(N768="nulová",J768,0)</f>
        <v>0</v>
      </c>
      <c r="BJ768" s="25" t="s">
        <v>79</v>
      </c>
      <c r="BK768" s="248">
        <f>ROUND(I768*H768,2)</f>
        <v>0</v>
      </c>
      <c r="BL768" s="25" t="s">
        <v>287</v>
      </c>
      <c r="BM768" s="25" t="s">
        <v>1239</v>
      </c>
    </row>
    <row r="769" s="1" customFormat="1" ht="16.5" customHeight="1">
      <c r="B769" s="47"/>
      <c r="C769" s="237" t="s">
        <v>826</v>
      </c>
      <c r="D769" s="237" t="s">
        <v>211</v>
      </c>
      <c r="E769" s="238" t="s">
        <v>1240</v>
      </c>
      <c r="F769" s="239" t="s">
        <v>1241</v>
      </c>
      <c r="G769" s="240" t="s">
        <v>299</v>
      </c>
      <c r="H769" s="241">
        <v>3.859</v>
      </c>
      <c r="I769" s="242"/>
      <c r="J769" s="243">
        <f>ROUND(I769*H769,2)</f>
        <v>0</v>
      </c>
      <c r="K769" s="239" t="s">
        <v>215</v>
      </c>
      <c r="L769" s="73"/>
      <c r="M769" s="244" t="s">
        <v>21</v>
      </c>
      <c r="N769" s="245" t="s">
        <v>43</v>
      </c>
      <c r="O769" s="48"/>
      <c r="P769" s="246">
        <f>O769*H769</f>
        <v>0</v>
      </c>
      <c r="Q769" s="246">
        <v>0</v>
      </c>
      <c r="R769" s="246">
        <f>Q769*H769</f>
        <v>0</v>
      </c>
      <c r="S769" s="246">
        <v>0</v>
      </c>
      <c r="T769" s="247">
        <f>S769*H769</f>
        <v>0</v>
      </c>
      <c r="AR769" s="25" t="s">
        <v>287</v>
      </c>
      <c r="AT769" s="25" t="s">
        <v>211</v>
      </c>
      <c r="AU769" s="25" t="s">
        <v>81</v>
      </c>
      <c r="AY769" s="25" t="s">
        <v>209</v>
      </c>
      <c r="BE769" s="248">
        <f>IF(N769="základní",J769,0)</f>
        <v>0</v>
      </c>
      <c r="BF769" s="248">
        <f>IF(N769="snížená",J769,0)</f>
        <v>0</v>
      </c>
      <c r="BG769" s="248">
        <f>IF(N769="zákl. přenesená",J769,0)</f>
        <v>0</v>
      </c>
      <c r="BH769" s="248">
        <f>IF(N769="sníž. přenesená",J769,0)</f>
        <v>0</v>
      </c>
      <c r="BI769" s="248">
        <f>IF(N769="nulová",J769,0)</f>
        <v>0</v>
      </c>
      <c r="BJ769" s="25" t="s">
        <v>79</v>
      </c>
      <c r="BK769" s="248">
        <f>ROUND(I769*H769,2)</f>
        <v>0</v>
      </c>
      <c r="BL769" s="25" t="s">
        <v>287</v>
      </c>
      <c r="BM769" s="25" t="s">
        <v>1242</v>
      </c>
    </row>
    <row r="770" s="11" customFormat="1" ht="29.88" customHeight="1">
      <c r="B770" s="221"/>
      <c r="C770" s="222"/>
      <c r="D770" s="223" t="s">
        <v>71</v>
      </c>
      <c r="E770" s="235" t="s">
        <v>1243</v>
      </c>
      <c r="F770" s="235" t="s">
        <v>1244</v>
      </c>
      <c r="G770" s="222"/>
      <c r="H770" s="222"/>
      <c r="I770" s="225"/>
      <c r="J770" s="236">
        <f>BK770</f>
        <v>0</v>
      </c>
      <c r="K770" s="222"/>
      <c r="L770" s="227"/>
      <c r="M770" s="228"/>
      <c r="N770" s="229"/>
      <c r="O770" s="229"/>
      <c r="P770" s="230">
        <f>SUM(P771:P773)</f>
        <v>0</v>
      </c>
      <c r="Q770" s="229"/>
      <c r="R770" s="230">
        <f>SUM(R771:R773)</f>
        <v>1.85493</v>
      </c>
      <c r="S770" s="229"/>
      <c r="T770" s="231">
        <f>SUM(T771:T773)</f>
        <v>0</v>
      </c>
      <c r="AR770" s="232" t="s">
        <v>81</v>
      </c>
      <c r="AT770" s="233" t="s">
        <v>71</v>
      </c>
      <c r="AU770" s="233" t="s">
        <v>79</v>
      </c>
      <c r="AY770" s="232" t="s">
        <v>209</v>
      </c>
      <c r="BK770" s="234">
        <f>SUM(BK771:BK773)</f>
        <v>0</v>
      </c>
    </row>
    <row r="771" s="1" customFormat="1" ht="16.5" customHeight="1">
      <c r="B771" s="47"/>
      <c r="C771" s="237" t="s">
        <v>1245</v>
      </c>
      <c r="D771" s="237" t="s">
        <v>211</v>
      </c>
      <c r="E771" s="238" t="s">
        <v>1246</v>
      </c>
      <c r="F771" s="239" t="s">
        <v>1247</v>
      </c>
      <c r="G771" s="240" t="s">
        <v>268</v>
      </c>
      <c r="H771" s="241">
        <v>109.5</v>
      </c>
      <c r="I771" s="242"/>
      <c r="J771" s="243">
        <f>ROUND(I771*H771,2)</f>
        <v>0</v>
      </c>
      <c r="K771" s="239" t="s">
        <v>215</v>
      </c>
      <c r="L771" s="73"/>
      <c r="M771" s="244" t="s">
        <v>21</v>
      </c>
      <c r="N771" s="245" t="s">
        <v>43</v>
      </c>
      <c r="O771" s="48"/>
      <c r="P771" s="246">
        <f>O771*H771</f>
        <v>0</v>
      </c>
      <c r="Q771" s="246">
        <v>0.01694</v>
      </c>
      <c r="R771" s="246">
        <f>Q771*H771</f>
        <v>1.85493</v>
      </c>
      <c r="S771" s="246">
        <v>0</v>
      </c>
      <c r="T771" s="247">
        <f>S771*H771</f>
        <v>0</v>
      </c>
      <c r="AR771" s="25" t="s">
        <v>287</v>
      </c>
      <c r="AT771" s="25" t="s">
        <v>211</v>
      </c>
      <c r="AU771" s="25" t="s">
        <v>81</v>
      </c>
      <c r="AY771" s="25" t="s">
        <v>209</v>
      </c>
      <c r="BE771" s="248">
        <f>IF(N771="základní",J771,0)</f>
        <v>0</v>
      </c>
      <c r="BF771" s="248">
        <f>IF(N771="snížená",J771,0)</f>
        <v>0</v>
      </c>
      <c r="BG771" s="248">
        <f>IF(N771="zákl. přenesená",J771,0)</f>
        <v>0</v>
      </c>
      <c r="BH771" s="248">
        <f>IF(N771="sníž. přenesená",J771,0)</f>
        <v>0</v>
      </c>
      <c r="BI771" s="248">
        <f>IF(N771="nulová",J771,0)</f>
        <v>0</v>
      </c>
      <c r="BJ771" s="25" t="s">
        <v>79</v>
      </c>
      <c r="BK771" s="248">
        <f>ROUND(I771*H771,2)</f>
        <v>0</v>
      </c>
      <c r="BL771" s="25" t="s">
        <v>287</v>
      </c>
      <c r="BM771" s="25" t="s">
        <v>1248</v>
      </c>
    </row>
    <row r="772" s="1" customFormat="1" ht="25.5" customHeight="1">
      <c r="B772" s="47"/>
      <c r="C772" s="237" t="s">
        <v>830</v>
      </c>
      <c r="D772" s="237" t="s">
        <v>211</v>
      </c>
      <c r="E772" s="238" t="s">
        <v>1249</v>
      </c>
      <c r="F772" s="239" t="s">
        <v>1250</v>
      </c>
      <c r="G772" s="240" t="s">
        <v>299</v>
      </c>
      <c r="H772" s="241">
        <v>1.855</v>
      </c>
      <c r="I772" s="242"/>
      <c r="J772" s="243">
        <f>ROUND(I772*H772,2)</f>
        <v>0</v>
      </c>
      <c r="K772" s="239" t="s">
        <v>215</v>
      </c>
      <c r="L772" s="73"/>
      <c r="M772" s="244" t="s">
        <v>21</v>
      </c>
      <c r="N772" s="245" t="s">
        <v>43</v>
      </c>
      <c r="O772" s="48"/>
      <c r="P772" s="246">
        <f>O772*H772</f>
        <v>0</v>
      </c>
      <c r="Q772" s="246">
        <v>0</v>
      </c>
      <c r="R772" s="246">
        <f>Q772*H772</f>
        <v>0</v>
      </c>
      <c r="S772" s="246">
        <v>0</v>
      </c>
      <c r="T772" s="247">
        <f>S772*H772</f>
        <v>0</v>
      </c>
      <c r="AR772" s="25" t="s">
        <v>287</v>
      </c>
      <c r="AT772" s="25" t="s">
        <v>211</v>
      </c>
      <c r="AU772" s="25" t="s">
        <v>81</v>
      </c>
      <c r="AY772" s="25" t="s">
        <v>209</v>
      </c>
      <c r="BE772" s="248">
        <f>IF(N772="základní",J772,0)</f>
        <v>0</v>
      </c>
      <c r="BF772" s="248">
        <f>IF(N772="snížená",J772,0)</f>
        <v>0</v>
      </c>
      <c r="BG772" s="248">
        <f>IF(N772="zákl. přenesená",J772,0)</f>
        <v>0</v>
      </c>
      <c r="BH772" s="248">
        <f>IF(N772="sníž. přenesená",J772,0)</f>
        <v>0</v>
      </c>
      <c r="BI772" s="248">
        <f>IF(N772="nulová",J772,0)</f>
        <v>0</v>
      </c>
      <c r="BJ772" s="25" t="s">
        <v>79</v>
      </c>
      <c r="BK772" s="248">
        <f>ROUND(I772*H772,2)</f>
        <v>0</v>
      </c>
      <c r="BL772" s="25" t="s">
        <v>287</v>
      </c>
      <c r="BM772" s="25" t="s">
        <v>1251</v>
      </c>
    </row>
    <row r="773" s="1" customFormat="1" ht="25.5" customHeight="1">
      <c r="B773" s="47"/>
      <c r="C773" s="237" t="s">
        <v>1252</v>
      </c>
      <c r="D773" s="237" t="s">
        <v>211</v>
      </c>
      <c r="E773" s="238" t="s">
        <v>1253</v>
      </c>
      <c r="F773" s="239" t="s">
        <v>1254</v>
      </c>
      <c r="G773" s="240" t="s">
        <v>299</v>
      </c>
      <c r="H773" s="241">
        <v>1.855</v>
      </c>
      <c r="I773" s="242"/>
      <c r="J773" s="243">
        <f>ROUND(I773*H773,2)</f>
        <v>0</v>
      </c>
      <c r="K773" s="239" t="s">
        <v>215</v>
      </c>
      <c r="L773" s="73"/>
      <c r="M773" s="244" t="s">
        <v>21</v>
      </c>
      <c r="N773" s="245" t="s">
        <v>43</v>
      </c>
      <c r="O773" s="48"/>
      <c r="P773" s="246">
        <f>O773*H773</f>
        <v>0</v>
      </c>
      <c r="Q773" s="246">
        <v>0</v>
      </c>
      <c r="R773" s="246">
        <f>Q773*H773</f>
        <v>0</v>
      </c>
      <c r="S773" s="246">
        <v>0</v>
      </c>
      <c r="T773" s="247">
        <f>S773*H773</f>
        <v>0</v>
      </c>
      <c r="AR773" s="25" t="s">
        <v>287</v>
      </c>
      <c r="AT773" s="25" t="s">
        <v>211</v>
      </c>
      <c r="AU773" s="25" t="s">
        <v>81</v>
      </c>
      <c r="AY773" s="25" t="s">
        <v>209</v>
      </c>
      <c r="BE773" s="248">
        <f>IF(N773="základní",J773,0)</f>
        <v>0</v>
      </c>
      <c r="BF773" s="248">
        <f>IF(N773="snížená",J773,0)</f>
        <v>0</v>
      </c>
      <c r="BG773" s="248">
        <f>IF(N773="zákl. přenesená",J773,0)</f>
        <v>0</v>
      </c>
      <c r="BH773" s="248">
        <f>IF(N773="sníž. přenesená",J773,0)</f>
        <v>0</v>
      </c>
      <c r="BI773" s="248">
        <f>IF(N773="nulová",J773,0)</f>
        <v>0</v>
      </c>
      <c r="BJ773" s="25" t="s">
        <v>79</v>
      </c>
      <c r="BK773" s="248">
        <f>ROUND(I773*H773,2)</f>
        <v>0</v>
      </c>
      <c r="BL773" s="25" t="s">
        <v>287</v>
      </c>
      <c r="BM773" s="25" t="s">
        <v>1255</v>
      </c>
    </row>
    <row r="774" s="11" customFormat="1" ht="29.88" customHeight="1">
      <c r="B774" s="221"/>
      <c r="C774" s="222"/>
      <c r="D774" s="223" t="s">
        <v>71</v>
      </c>
      <c r="E774" s="235" t="s">
        <v>1256</v>
      </c>
      <c r="F774" s="235" t="s">
        <v>1257</v>
      </c>
      <c r="G774" s="222"/>
      <c r="H774" s="222"/>
      <c r="I774" s="225"/>
      <c r="J774" s="236">
        <f>BK774</f>
        <v>0</v>
      </c>
      <c r="K774" s="222"/>
      <c r="L774" s="227"/>
      <c r="M774" s="228"/>
      <c r="N774" s="229"/>
      <c r="O774" s="229"/>
      <c r="P774" s="230">
        <f>SUM(P775:P833)</f>
        <v>0</v>
      </c>
      <c r="Q774" s="229"/>
      <c r="R774" s="230">
        <f>SUM(R775:R833)</f>
        <v>0.73107</v>
      </c>
      <c r="S774" s="229"/>
      <c r="T774" s="231">
        <f>SUM(T775:T833)</f>
        <v>0.33956600000000003</v>
      </c>
      <c r="AR774" s="232" t="s">
        <v>81</v>
      </c>
      <c r="AT774" s="233" t="s">
        <v>71</v>
      </c>
      <c r="AU774" s="233" t="s">
        <v>79</v>
      </c>
      <c r="AY774" s="232" t="s">
        <v>209</v>
      </c>
      <c r="BK774" s="234">
        <f>SUM(BK775:BK833)</f>
        <v>0</v>
      </c>
    </row>
    <row r="775" s="1" customFormat="1" ht="16.5" customHeight="1">
      <c r="B775" s="47"/>
      <c r="C775" s="237" t="s">
        <v>784</v>
      </c>
      <c r="D775" s="237" t="s">
        <v>211</v>
      </c>
      <c r="E775" s="238" t="s">
        <v>1258</v>
      </c>
      <c r="F775" s="239" t="s">
        <v>1259</v>
      </c>
      <c r="G775" s="240" t="s">
        <v>268</v>
      </c>
      <c r="H775" s="241">
        <v>2.8999999999999999</v>
      </c>
      <c r="I775" s="242"/>
      <c r="J775" s="243">
        <f>ROUND(I775*H775,2)</f>
        <v>0</v>
      </c>
      <c r="K775" s="239" t="s">
        <v>215</v>
      </c>
      <c r="L775" s="73"/>
      <c r="M775" s="244" t="s">
        <v>21</v>
      </c>
      <c r="N775" s="245" t="s">
        <v>43</v>
      </c>
      <c r="O775" s="48"/>
      <c r="P775" s="246">
        <f>O775*H775</f>
        <v>0</v>
      </c>
      <c r="Q775" s="246">
        <v>0</v>
      </c>
      <c r="R775" s="246">
        <f>Q775*H775</f>
        <v>0</v>
      </c>
      <c r="S775" s="246">
        <v>0.00594</v>
      </c>
      <c r="T775" s="247">
        <f>S775*H775</f>
        <v>0.017225999999999998</v>
      </c>
      <c r="AR775" s="25" t="s">
        <v>287</v>
      </c>
      <c r="AT775" s="25" t="s">
        <v>211</v>
      </c>
      <c r="AU775" s="25" t="s">
        <v>81</v>
      </c>
      <c r="AY775" s="25" t="s">
        <v>209</v>
      </c>
      <c r="BE775" s="248">
        <f>IF(N775="základní",J775,0)</f>
        <v>0</v>
      </c>
      <c r="BF775" s="248">
        <f>IF(N775="snížená",J775,0)</f>
        <v>0</v>
      </c>
      <c r="BG775" s="248">
        <f>IF(N775="zákl. přenesená",J775,0)</f>
        <v>0</v>
      </c>
      <c r="BH775" s="248">
        <f>IF(N775="sníž. přenesená",J775,0)</f>
        <v>0</v>
      </c>
      <c r="BI775" s="248">
        <f>IF(N775="nulová",J775,0)</f>
        <v>0</v>
      </c>
      <c r="BJ775" s="25" t="s">
        <v>79</v>
      </c>
      <c r="BK775" s="248">
        <f>ROUND(I775*H775,2)</f>
        <v>0</v>
      </c>
      <c r="BL775" s="25" t="s">
        <v>287</v>
      </c>
      <c r="BM775" s="25" t="s">
        <v>1260</v>
      </c>
    </row>
    <row r="776" s="1" customFormat="1" ht="16.5" customHeight="1">
      <c r="B776" s="47"/>
      <c r="C776" s="237" t="s">
        <v>1261</v>
      </c>
      <c r="D776" s="237" t="s">
        <v>211</v>
      </c>
      <c r="E776" s="238" t="s">
        <v>1262</v>
      </c>
      <c r="F776" s="239" t="s">
        <v>1263</v>
      </c>
      <c r="G776" s="240" t="s">
        <v>390</v>
      </c>
      <c r="H776" s="241">
        <v>8</v>
      </c>
      <c r="I776" s="242"/>
      <c r="J776" s="243">
        <f>ROUND(I776*H776,2)</f>
        <v>0</v>
      </c>
      <c r="K776" s="239" t="s">
        <v>215</v>
      </c>
      <c r="L776" s="73"/>
      <c r="M776" s="244" t="s">
        <v>21</v>
      </c>
      <c r="N776" s="245" t="s">
        <v>43</v>
      </c>
      <c r="O776" s="48"/>
      <c r="P776" s="246">
        <f>O776*H776</f>
        <v>0</v>
      </c>
      <c r="Q776" s="246">
        <v>0</v>
      </c>
      <c r="R776" s="246">
        <f>Q776*H776</f>
        <v>0</v>
      </c>
      <c r="S776" s="246">
        <v>0.0016999999999999999</v>
      </c>
      <c r="T776" s="247">
        <f>S776*H776</f>
        <v>0.013599999999999999</v>
      </c>
      <c r="AR776" s="25" t="s">
        <v>287</v>
      </c>
      <c r="AT776" s="25" t="s">
        <v>211</v>
      </c>
      <c r="AU776" s="25" t="s">
        <v>81</v>
      </c>
      <c r="AY776" s="25" t="s">
        <v>209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25" t="s">
        <v>79</v>
      </c>
      <c r="BK776" s="248">
        <f>ROUND(I776*H776,2)</f>
        <v>0</v>
      </c>
      <c r="BL776" s="25" t="s">
        <v>287</v>
      </c>
      <c r="BM776" s="25" t="s">
        <v>1264</v>
      </c>
    </row>
    <row r="777" s="1" customFormat="1" ht="16.5" customHeight="1">
      <c r="B777" s="47"/>
      <c r="C777" s="237" t="s">
        <v>789</v>
      </c>
      <c r="D777" s="237" t="s">
        <v>211</v>
      </c>
      <c r="E777" s="238" t="s">
        <v>1265</v>
      </c>
      <c r="F777" s="239" t="s">
        <v>1266</v>
      </c>
      <c r="G777" s="240" t="s">
        <v>390</v>
      </c>
      <c r="H777" s="241">
        <v>45</v>
      </c>
      <c r="I777" s="242"/>
      <c r="J777" s="243">
        <f>ROUND(I777*H777,2)</f>
        <v>0</v>
      </c>
      <c r="K777" s="239" t="s">
        <v>215</v>
      </c>
      <c r="L777" s="73"/>
      <c r="M777" s="244" t="s">
        <v>21</v>
      </c>
      <c r="N777" s="245" t="s">
        <v>43</v>
      </c>
      <c r="O777" s="48"/>
      <c r="P777" s="246">
        <f>O777*H777</f>
        <v>0</v>
      </c>
      <c r="Q777" s="246">
        <v>0</v>
      </c>
      <c r="R777" s="246">
        <f>Q777*H777</f>
        <v>0</v>
      </c>
      <c r="S777" s="246">
        <v>0.0022300000000000002</v>
      </c>
      <c r="T777" s="247">
        <f>S777*H777</f>
        <v>0.10035000000000001</v>
      </c>
      <c r="AR777" s="25" t="s">
        <v>287</v>
      </c>
      <c r="AT777" s="25" t="s">
        <v>211</v>
      </c>
      <c r="AU777" s="25" t="s">
        <v>81</v>
      </c>
      <c r="AY777" s="25" t="s">
        <v>209</v>
      </c>
      <c r="BE777" s="248">
        <f>IF(N777="základní",J777,0)</f>
        <v>0</v>
      </c>
      <c r="BF777" s="248">
        <f>IF(N777="snížená",J777,0)</f>
        <v>0</v>
      </c>
      <c r="BG777" s="248">
        <f>IF(N777="zákl. přenesená",J777,0)</f>
        <v>0</v>
      </c>
      <c r="BH777" s="248">
        <f>IF(N777="sníž. přenesená",J777,0)</f>
        <v>0</v>
      </c>
      <c r="BI777" s="248">
        <f>IF(N777="nulová",J777,0)</f>
        <v>0</v>
      </c>
      <c r="BJ777" s="25" t="s">
        <v>79</v>
      </c>
      <c r="BK777" s="248">
        <f>ROUND(I777*H777,2)</f>
        <v>0</v>
      </c>
      <c r="BL777" s="25" t="s">
        <v>287</v>
      </c>
      <c r="BM777" s="25" t="s">
        <v>1267</v>
      </c>
    </row>
    <row r="778" s="1" customFormat="1" ht="16.5" customHeight="1">
      <c r="B778" s="47"/>
      <c r="C778" s="237" t="s">
        <v>1268</v>
      </c>
      <c r="D778" s="237" t="s">
        <v>211</v>
      </c>
      <c r="E778" s="238" t="s">
        <v>1269</v>
      </c>
      <c r="F778" s="239" t="s">
        <v>1270</v>
      </c>
      <c r="G778" s="240" t="s">
        <v>390</v>
      </c>
      <c r="H778" s="241">
        <v>23</v>
      </c>
      <c r="I778" s="242"/>
      <c r="J778" s="243">
        <f>ROUND(I778*H778,2)</f>
        <v>0</v>
      </c>
      <c r="K778" s="239" t="s">
        <v>215</v>
      </c>
      <c r="L778" s="73"/>
      <c r="M778" s="244" t="s">
        <v>21</v>
      </c>
      <c r="N778" s="245" t="s">
        <v>43</v>
      </c>
      <c r="O778" s="48"/>
      <c r="P778" s="246">
        <f>O778*H778</f>
        <v>0</v>
      </c>
      <c r="Q778" s="246">
        <v>0</v>
      </c>
      <c r="R778" s="246">
        <f>Q778*H778</f>
        <v>0</v>
      </c>
      <c r="S778" s="246">
        <v>0.00175</v>
      </c>
      <c r="T778" s="247">
        <f>S778*H778</f>
        <v>0.040250000000000001</v>
      </c>
      <c r="AR778" s="25" t="s">
        <v>287</v>
      </c>
      <c r="AT778" s="25" t="s">
        <v>211</v>
      </c>
      <c r="AU778" s="25" t="s">
        <v>81</v>
      </c>
      <c r="AY778" s="25" t="s">
        <v>209</v>
      </c>
      <c r="BE778" s="248">
        <f>IF(N778="základní",J778,0)</f>
        <v>0</v>
      </c>
      <c r="BF778" s="248">
        <f>IF(N778="snížená",J778,0)</f>
        <v>0</v>
      </c>
      <c r="BG778" s="248">
        <f>IF(N778="zákl. přenesená",J778,0)</f>
        <v>0</v>
      </c>
      <c r="BH778" s="248">
        <f>IF(N778="sníž. přenesená",J778,0)</f>
        <v>0</v>
      </c>
      <c r="BI778" s="248">
        <f>IF(N778="nulová",J778,0)</f>
        <v>0</v>
      </c>
      <c r="BJ778" s="25" t="s">
        <v>79</v>
      </c>
      <c r="BK778" s="248">
        <f>ROUND(I778*H778,2)</f>
        <v>0</v>
      </c>
      <c r="BL778" s="25" t="s">
        <v>287</v>
      </c>
      <c r="BM778" s="25" t="s">
        <v>1271</v>
      </c>
    </row>
    <row r="779" s="12" customFormat="1">
      <c r="B779" s="249"/>
      <c r="C779" s="250"/>
      <c r="D779" s="251" t="s">
        <v>217</v>
      </c>
      <c r="E779" s="252" t="s">
        <v>21</v>
      </c>
      <c r="F779" s="253" t="s">
        <v>1272</v>
      </c>
      <c r="G779" s="250"/>
      <c r="H779" s="254">
        <v>23</v>
      </c>
      <c r="I779" s="255"/>
      <c r="J779" s="250"/>
      <c r="K779" s="250"/>
      <c r="L779" s="256"/>
      <c r="M779" s="257"/>
      <c r="N779" s="258"/>
      <c r="O779" s="258"/>
      <c r="P779" s="258"/>
      <c r="Q779" s="258"/>
      <c r="R779" s="258"/>
      <c r="S779" s="258"/>
      <c r="T779" s="259"/>
      <c r="AT779" s="260" t="s">
        <v>217</v>
      </c>
      <c r="AU779" s="260" t="s">
        <v>81</v>
      </c>
      <c r="AV779" s="12" t="s">
        <v>81</v>
      </c>
      <c r="AW779" s="12" t="s">
        <v>35</v>
      </c>
      <c r="AX779" s="12" t="s">
        <v>72</v>
      </c>
      <c r="AY779" s="260" t="s">
        <v>209</v>
      </c>
    </row>
    <row r="780" s="14" customFormat="1">
      <c r="B780" s="271"/>
      <c r="C780" s="272"/>
      <c r="D780" s="251" t="s">
        <v>217</v>
      </c>
      <c r="E780" s="273" t="s">
        <v>21</v>
      </c>
      <c r="F780" s="274" t="s">
        <v>220</v>
      </c>
      <c r="G780" s="272"/>
      <c r="H780" s="275">
        <v>23</v>
      </c>
      <c r="I780" s="276"/>
      <c r="J780" s="272"/>
      <c r="K780" s="272"/>
      <c r="L780" s="277"/>
      <c r="M780" s="278"/>
      <c r="N780" s="279"/>
      <c r="O780" s="279"/>
      <c r="P780" s="279"/>
      <c r="Q780" s="279"/>
      <c r="R780" s="279"/>
      <c r="S780" s="279"/>
      <c r="T780" s="280"/>
      <c r="AT780" s="281" t="s">
        <v>217</v>
      </c>
      <c r="AU780" s="281" t="s">
        <v>81</v>
      </c>
      <c r="AV780" s="14" t="s">
        <v>216</v>
      </c>
      <c r="AW780" s="14" t="s">
        <v>35</v>
      </c>
      <c r="AX780" s="14" t="s">
        <v>79</v>
      </c>
      <c r="AY780" s="281" t="s">
        <v>209</v>
      </c>
    </row>
    <row r="781" s="1" customFormat="1" ht="16.5" customHeight="1">
      <c r="B781" s="47"/>
      <c r="C781" s="237" t="s">
        <v>793</v>
      </c>
      <c r="D781" s="237" t="s">
        <v>211</v>
      </c>
      <c r="E781" s="238" t="s">
        <v>1273</v>
      </c>
      <c r="F781" s="239" t="s">
        <v>1274</v>
      </c>
      <c r="G781" s="240" t="s">
        <v>390</v>
      </c>
      <c r="H781" s="241">
        <v>12.5</v>
      </c>
      <c r="I781" s="242"/>
      <c r="J781" s="243">
        <f>ROUND(I781*H781,2)</f>
        <v>0</v>
      </c>
      <c r="K781" s="239" t="s">
        <v>215</v>
      </c>
      <c r="L781" s="73"/>
      <c r="M781" s="244" t="s">
        <v>21</v>
      </c>
      <c r="N781" s="245" t="s">
        <v>43</v>
      </c>
      <c r="O781" s="48"/>
      <c r="P781" s="246">
        <f>O781*H781</f>
        <v>0</v>
      </c>
      <c r="Q781" s="246">
        <v>0</v>
      </c>
      <c r="R781" s="246">
        <f>Q781*H781</f>
        <v>0</v>
      </c>
      <c r="S781" s="246">
        <v>0.0025999999999999999</v>
      </c>
      <c r="T781" s="247">
        <f>S781*H781</f>
        <v>0.032500000000000001</v>
      </c>
      <c r="AR781" s="25" t="s">
        <v>287</v>
      </c>
      <c r="AT781" s="25" t="s">
        <v>211</v>
      </c>
      <c r="AU781" s="25" t="s">
        <v>81</v>
      </c>
      <c r="AY781" s="25" t="s">
        <v>209</v>
      </c>
      <c r="BE781" s="248">
        <f>IF(N781="základní",J781,0)</f>
        <v>0</v>
      </c>
      <c r="BF781" s="248">
        <f>IF(N781="snížená",J781,0)</f>
        <v>0</v>
      </c>
      <c r="BG781" s="248">
        <f>IF(N781="zákl. přenesená",J781,0)</f>
        <v>0</v>
      </c>
      <c r="BH781" s="248">
        <f>IF(N781="sníž. přenesená",J781,0)</f>
        <v>0</v>
      </c>
      <c r="BI781" s="248">
        <f>IF(N781="nulová",J781,0)</f>
        <v>0</v>
      </c>
      <c r="BJ781" s="25" t="s">
        <v>79</v>
      </c>
      <c r="BK781" s="248">
        <f>ROUND(I781*H781,2)</f>
        <v>0</v>
      </c>
      <c r="BL781" s="25" t="s">
        <v>287</v>
      </c>
      <c r="BM781" s="25" t="s">
        <v>1275</v>
      </c>
    </row>
    <row r="782" s="1" customFormat="1" ht="16.5" customHeight="1">
      <c r="B782" s="47"/>
      <c r="C782" s="237" t="s">
        <v>1276</v>
      </c>
      <c r="D782" s="237" t="s">
        <v>211</v>
      </c>
      <c r="E782" s="238" t="s">
        <v>1277</v>
      </c>
      <c r="F782" s="239" t="s">
        <v>1278</v>
      </c>
      <c r="G782" s="240" t="s">
        <v>390</v>
      </c>
      <c r="H782" s="241">
        <v>12</v>
      </c>
      <c r="I782" s="242"/>
      <c r="J782" s="243">
        <f>ROUND(I782*H782,2)</f>
        <v>0</v>
      </c>
      <c r="K782" s="239" t="s">
        <v>215</v>
      </c>
      <c r="L782" s="73"/>
      <c r="M782" s="244" t="s">
        <v>21</v>
      </c>
      <c r="N782" s="245" t="s">
        <v>43</v>
      </c>
      <c r="O782" s="48"/>
      <c r="P782" s="246">
        <f>O782*H782</f>
        <v>0</v>
      </c>
      <c r="Q782" s="246">
        <v>0</v>
      </c>
      <c r="R782" s="246">
        <f>Q782*H782</f>
        <v>0</v>
      </c>
      <c r="S782" s="246">
        <v>0.0060499999999999998</v>
      </c>
      <c r="T782" s="247">
        <f>S782*H782</f>
        <v>0.072599999999999998</v>
      </c>
      <c r="AR782" s="25" t="s">
        <v>287</v>
      </c>
      <c r="AT782" s="25" t="s">
        <v>211</v>
      </c>
      <c r="AU782" s="25" t="s">
        <v>81</v>
      </c>
      <c r="AY782" s="25" t="s">
        <v>209</v>
      </c>
      <c r="BE782" s="248">
        <f>IF(N782="základní",J782,0)</f>
        <v>0</v>
      </c>
      <c r="BF782" s="248">
        <f>IF(N782="snížená",J782,0)</f>
        <v>0</v>
      </c>
      <c r="BG782" s="248">
        <f>IF(N782="zákl. přenesená",J782,0)</f>
        <v>0</v>
      </c>
      <c r="BH782" s="248">
        <f>IF(N782="sníž. přenesená",J782,0)</f>
        <v>0</v>
      </c>
      <c r="BI782" s="248">
        <f>IF(N782="nulová",J782,0)</f>
        <v>0</v>
      </c>
      <c r="BJ782" s="25" t="s">
        <v>79</v>
      </c>
      <c r="BK782" s="248">
        <f>ROUND(I782*H782,2)</f>
        <v>0</v>
      </c>
      <c r="BL782" s="25" t="s">
        <v>287</v>
      </c>
      <c r="BM782" s="25" t="s">
        <v>1279</v>
      </c>
    </row>
    <row r="783" s="1" customFormat="1" ht="16.5" customHeight="1">
      <c r="B783" s="47"/>
      <c r="C783" s="237" t="s">
        <v>797</v>
      </c>
      <c r="D783" s="237" t="s">
        <v>211</v>
      </c>
      <c r="E783" s="238" t="s">
        <v>1280</v>
      </c>
      <c r="F783" s="239" t="s">
        <v>1281</v>
      </c>
      <c r="G783" s="240" t="s">
        <v>390</v>
      </c>
      <c r="H783" s="241">
        <v>16</v>
      </c>
      <c r="I783" s="242"/>
      <c r="J783" s="243">
        <f>ROUND(I783*H783,2)</f>
        <v>0</v>
      </c>
      <c r="K783" s="239" t="s">
        <v>215</v>
      </c>
      <c r="L783" s="73"/>
      <c r="M783" s="244" t="s">
        <v>21</v>
      </c>
      <c r="N783" s="245" t="s">
        <v>43</v>
      </c>
      <c r="O783" s="48"/>
      <c r="P783" s="246">
        <f>O783*H783</f>
        <v>0</v>
      </c>
      <c r="Q783" s="246">
        <v>0</v>
      </c>
      <c r="R783" s="246">
        <f>Q783*H783</f>
        <v>0</v>
      </c>
      <c r="S783" s="246">
        <v>0.0039399999999999999</v>
      </c>
      <c r="T783" s="247">
        <f>S783*H783</f>
        <v>0.063039999999999999</v>
      </c>
      <c r="AR783" s="25" t="s">
        <v>287</v>
      </c>
      <c r="AT783" s="25" t="s">
        <v>211</v>
      </c>
      <c r="AU783" s="25" t="s">
        <v>81</v>
      </c>
      <c r="AY783" s="25" t="s">
        <v>209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25" t="s">
        <v>79</v>
      </c>
      <c r="BK783" s="248">
        <f>ROUND(I783*H783,2)</f>
        <v>0</v>
      </c>
      <c r="BL783" s="25" t="s">
        <v>287</v>
      </c>
      <c r="BM783" s="25" t="s">
        <v>1282</v>
      </c>
    </row>
    <row r="784" s="1" customFormat="1" ht="25.5" customHeight="1">
      <c r="B784" s="47"/>
      <c r="C784" s="237" t="s">
        <v>1283</v>
      </c>
      <c r="D784" s="237" t="s">
        <v>211</v>
      </c>
      <c r="E784" s="238" t="s">
        <v>1284</v>
      </c>
      <c r="F784" s="239" t="s">
        <v>1285</v>
      </c>
      <c r="G784" s="240" t="s">
        <v>268</v>
      </c>
      <c r="H784" s="241">
        <v>2.8999999999999999</v>
      </c>
      <c r="I784" s="242"/>
      <c r="J784" s="243">
        <f>ROUND(I784*H784,2)</f>
        <v>0</v>
      </c>
      <c r="K784" s="239" t="s">
        <v>215</v>
      </c>
      <c r="L784" s="73"/>
      <c r="M784" s="244" t="s">
        <v>21</v>
      </c>
      <c r="N784" s="245" t="s">
        <v>43</v>
      </c>
      <c r="O784" s="48"/>
      <c r="P784" s="246">
        <f>O784*H784</f>
        <v>0</v>
      </c>
      <c r="Q784" s="246">
        <v>0.0076</v>
      </c>
      <c r="R784" s="246">
        <f>Q784*H784</f>
        <v>0.022040000000000001</v>
      </c>
      <c r="S784" s="246">
        <v>0</v>
      </c>
      <c r="T784" s="247">
        <f>S784*H784</f>
        <v>0</v>
      </c>
      <c r="AR784" s="25" t="s">
        <v>287</v>
      </c>
      <c r="AT784" s="25" t="s">
        <v>211</v>
      </c>
      <c r="AU784" s="25" t="s">
        <v>81</v>
      </c>
      <c r="AY784" s="25" t="s">
        <v>209</v>
      </c>
      <c r="BE784" s="248">
        <f>IF(N784="základní",J784,0)</f>
        <v>0</v>
      </c>
      <c r="BF784" s="248">
        <f>IF(N784="snížená",J784,0)</f>
        <v>0</v>
      </c>
      <c r="BG784" s="248">
        <f>IF(N784="zákl. přenesená",J784,0)</f>
        <v>0</v>
      </c>
      <c r="BH784" s="248">
        <f>IF(N784="sníž. přenesená",J784,0)</f>
        <v>0</v>
      </c>
      <c r="BI784" s="248">
        <f>IF(N784="nulová",J784,0)</f>
        <v>0</v>
      </c>
      <c r="BJ784" s="25" t="s">
        <v>79</v>
      </c>
      <c r="BK784" s="248">
        <f>ROUND(I784*H784,2)</f>
        <v>0</v>
      </c>
      <c r="BL784" s="25" t="s">
        <v>287</v>
      </c>
      <c r="BM784" s="25" t="s">
        <v>1286</v>
      </c>
    </row>
    <row r="785" s="12" customFormat="1">
      <c r="B785" s="249"/>
      <c r="C785" s="250"/>
      <c r="D785" s="251" t="s">
        <v>217</v>
      </c>
      <c r="E785" s="252" t="s">
        <v>21</v>
      </c>
      <c r="F785" s="253" t="s">
        <v>1287</v>
      </c>
      <c r="G785" s="250"/>
      <c r="H785" s="254">
        <v>2.8999999999999999</v>
      </c>
      <c r="I785" s="255"/>
      <c r="J785" s="250"/>
      <c r="K785" s="250"/>
      <c r="L785" s="256"/>
      <c r="M785" s="257"/>
      <c r="N785" s="258"/>
      <c r="O785" s="258"/>
      <c r="P785" s="258"/>
      <c r="Q785" s="258"/>
      <c r="R785" s="258"/>
      <c r="S785" s="258"/>
      <c r="T785" s="259"/>
      <c r="AT785" s="260" t="s">
        <v>217</v>
      </c>
      <c r="AU785" s="260" t="s">
        <v>81</v>
      </c>
      <c r="AV785" s="12" t="s">
        <v>81</v>
      </c>
      <c r="AW785" s="12" t="s">
        <v>35</v>
      </c>
      <c r="AX785" s="12" t="s">
        <v>72</v>
      </c>
      <c r="AY785" s="260" t="s">
        <v>209</v>
      </c>
    </row>
    <row r="786" s="13" customFormat="1">
      <c r="B786" s="261"/>
      <c r="C786" s="262"/>
      <c r="D786" s="251" t="s">
        <v>217</v>
      </c>
      <c r="E786" s="263" t="s">
        <v>21</v>
      </c>
      <c r="F786" s="264" t="s">
        <v>1288</v>
      </c>
      <c r="G786" s="262"/>
      <c r="H786" s="263" t="s">
        <v>21</v>
      </c>
      <c r="I786" s="265"/>
      <c r="J786" s="262"/>
      <c r="K786" s="262"/>
      <c r="L786" s="266"/>
      <c r="M786" s="267"/>
      <c r="N786" s="268"/>
      <c r="O786" s="268"/>
      <c r="P786" s="268"/>
      <c r="Q786" s="268"/>
      <c r="R786" s="268"/>
      <c r="S786" s="268"/>
      <c r="T786" s="269"/>
      <c r="AT786" s="270" t="s">
        <v>217</v>
      </c>
      <c r="AU786" s="270" t="s">
        <v>81</v>
      </c>
      <c r="AV786" s="13" t="s">
        <v>79</v>
      </c>
      <c r="AW786" s="13" t="s">
        <v>35</v>
      </c>
      <c r="AX786" s="13" t="s">
        <v>72</v>
      </c>
      <c r="AY786" s="270" t="s">
        <v>209</v>
      </c>
    </row>
    <row r="787" s="14" customFormat="1">
      <c r="B787" s="271"/>
      <c r="C787" s="272"/>
      <c r="D787" s="251" t="s">
        <v>217</v>
      </c>
      <c r="E787" s="273" t="s">
        <v>21</v>
      </c>
      <c r="F787" s="274" t="s">
        <v>220</v>
      </c>
      <c r="G787" s="272"/>
      <c r="H787" s="275">
        <v>2.8999999999999999</v>
      </c>
      <c r="I787" s="276"/>
      <c r="J787" s="272"/>
      <c r="K787" s="272"/>
      <c r="L787" s="277"/>
      <c r="M787" s="278"/>
      <c r="N787" s="279"/>
      <c r="O787" s="279"/>
      <c r="P787" s="279"/>
      <c r="Q787" s="279"/>
      <c r="R787" s="279"/>
      <c r="S787" s="279"/>
      <c r="T787" s="280"/>
      <c r="AT787" s="281" t="s">
        <v>217</v>
      </c>
      <c r="AU787" s="281" t="s">
        <v>81</v>
      </c>
      <c r="AV787" s="14" t="s">
        <v>216</v>
      </c>
      <c r="AW787" s="14" t="s">
        <v>35</v>
      </c>
      <c r="AX787" s="14" t="s">
        <v>79</v>
      </c>
      <c r="AY787" s="281" t="s">
        <v>209</v>
      </c>
    </row>
    <row r="788" s="1" customFormat="1" ht="16.5" customHeight="1">
      <c r="B788" s="47"/>
      <c r="C788" s="237" t="s">
        <v>800</v>
      </c>
      <c r="D788" s="237" t="s">
        <v>211</v>
      </c>
      <c r="E788" s="238" t="s">
        <v>1289</v>
      </c>
      <c r="F788" s="239" t="s">
        <v>1290</v>
      </c>
      <c r="G788" s="240" t="s">
        <v>390</v>
      </c>
      <c r="H788" s="241">
        <v>12</v>
      </c>
      <c r="I788" s="242"/>
      <c r="J788" s="243">
        <f>ROUND(I788*H788,2)</f>
        <v>0</v>
      </c>
      <c r="K788" s="239" t="s">
        <v>215</v>
      </c>
      <c r="L788" s="73"/>
      <c r="M788" s="244" t="s">
        <v>21</v>
      </c>
      <c r="N788" s="245" t="s">
        <v>43</v>
      </c>
      <c r="O788" s="48"/>
      <c r="P788" s="246">
        <f>O788*H788</f>
        <v>0</v>
      </c>
      <c r="Q788" s="246">
        <v>0.0021800000000000001</v>
      </c>
      <c r="R788" s="246">
        <f>Q788*H788</f>
        <v>0.026160000000000003</v>
      </c>
      <c r="S788" s="246">
        <v>0</v>
      </c>
      <c r="T788" s="247">
        <f>S788*H788</f>
        <v>0</v>
      </c>
      <c r="AR788" s="25" t="s">
        <v>287</v>
      </c>
      <c r="AT788" s="25" t="s">
        <v>211</v>
      </c>
      <c r="AU788" s="25" t="s">
        <v>81</v>
      </c>
      <c r="AY788" s="25" t="s">
        <v>209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25" t="s">
        <v>79</v>
      </c>
      <c r="BK788" s="248">
        <f>ROUND(I788*H788,2)</f>
        <v>0</v>
      </c>
      <c r="BL788" s="25" t="s">
        <v>287</v>
      </c>
      <c r="BM788" s="25" t="s">
        <v>1291</v>
      </c>
    </row>
    <row r="789" s="12" customFormat="1">
      <c r="B789" s="249"/>
      <c r="C789" s="250"/>
      <c r="D789" s="251" t="s">
        <v>217</v>
      </c>
      <c r="E789" s="252" t="s">
        <v>21</v>
      </c>
      <c r="F789" s="253" t="s">
        <v>1292</v>
      </c>
      <c r="G789" s="250"/>
      <c r="H789" s="254">
        <v>12</v>
      </c>
      <c r="I789" s="255"/>
      <c r="J789" s="250"/>
      <c r="K789" s="250"/>
      <c r="L789" s="256"/>
      <c r="M789" s="257"/>
      <c r="N789" s="258"/>
      <c r="O789" s="258"/>
      <c r="P789" s="258"/>
      <c r="Q789" s="258"/>
      <c r="R789" s="258"/>
      <c r="S789" s="258"/>
      <c r="T789" s="259"/>
      <c r="AT789" s="260" t="s">
        <v>217</v>
      </c>
      <c r="AU789" s="260" t="s">
        <v>81</v>
      </c>
      <c r="AV789" s="12" t="s">
        <v>81</v>
      </c>
      <c r="AW789" s="12" t="s">
        <v>35</v>
      </c>
      <c r="AX789" s="12" t="s">
        <v>72</v>
      </c>
      <c r="AY789" s="260" t="s">
        <v>209</v>
      </c>
    </row>
    <row r="790" s="13" customFormat="1">
      <c r="B790" s="261"/>
      <c r="C790" s="262"/>
      <c r="D790" s="251" t="s">
        <v>217</v>
      </c>
      <c r="E790" s="263" t="s">
        <v>21</v>
      </c>
      <c r="F790" s="264" t="s">
        <v>1293</v>
      </c>
      <c r="G790" s="262"/>
      <c r="H790" s="263" t="s">
        <v>21</v>
      </c>
      <c r="I790" s="265"/>
      <c r="J790" s="262"/>
      <c r="K790" s="262"/>
      <c r="L790" s="266"/>
      <c r="M790" s="267"/>
      <c r="N790" s="268"/>
      <c r="O790" s="268"/>
      <c r="P790" s="268"/>
      <c r="Q790" s="268"/>
      <c r="R790" s="268"/>
      <c r="S790" s="268"/>
      <c r="T790" s="269"/>
      <c r="AT790" s="270" t="s">
        <v>217</v>
      </c>
      <c r="AU790" s="270" t="s">
        <v>81</v>
      </c>
      <c r="AV790" s="13" t="s">
        <v>79</v>
      </c>
      <c r="AW790" s="13" t="s">
        <v>35</v>
      </c>
      <c r="AX790" s="13" t="s">
        <v>72</v>
      </c>
      <c r="AY790" s="270" t="s">
        <v>209</v>
      </c>
    </row>
    <row r="791" s="14" customFormat="1">
      <c r="B791" s="271"/>
      <c r="C791" s="272"/>
      <c r="D791" s="251" t="s">
        <v>217</v>
      </c>
      <c r="E791" s="273" t="s">
        <v>21</v>
      </c>
      <c r="F791" s="274" t="s">
        <v>220</v>
      </c>
      <c r="G791" s="272"/>
      <c r="H791" s="275">
        <v>12</v>
      </c>
      <c r="I791" s="276"/>
      <c r="J791" s="272"/>
      <c r="K791" s="272"/>
      <c r="L791" s="277"/>
      <c r="M791" s="278"/>
      <c r="N791" s="279"/>
      <c r="O791" s="279"/>
      <c r="P791" s="279"/>
      <c r="Q791" s="279"/>
      <c r="R791" s="279"/>
      <c r="S791" s="279"/>
      <c r="T791" s="280"/>
      <c r="AT791" s="281" t="s">
        <v>217</v>
      </c>
      <c r="AU791" s="281" t="s">
        <v>81</v>
      </c>
      <c r="AV791" s="14" t="s">
        <v>216</v>
      </c>
      <c r="AW791" s="14" t="s">
        <v>35</v>
      </c>
      <c r="AX791" s="14" t="s">
        <v>79</v>
      </c>
      <c r="AY791" s="281" t="s">
        <v>209</v>
      </c>
    </row>
    <row r="792" s="1" customFormat="1" ht="25.5" customHeight="1">
      <c r="B792" s="47"/>
      <c r="C792" s="237" t="s">
        <v>1294</v>
      </c>
      <c r="D792" s="237" t="s">
        <v>211</v>
      </c>
      <c r="E792" s="238" t="s">
        <v>1295</v>
      </c>
      <c r="F792" s="239" t="s">
        <v>1296</v>
      </c>
      <c r="G792" s="240" t="s">
        <v>268</v>
      </c>
      <c r="H792" s="241">
        <v>1.5</v>
      </c>
      <c r="I792" s="242"/>
      <c r="J792" s="243">
        <f>ROUND(I792*H792,2)</f>
        <v>0</v>
      </c>
      <c r="K792" s="239" t="s">
        <v>215</v>
      </c>
      <c r="L792" s="73"/>
      <c r="M792" s="244" t="s">
        <v>21</v>
      </c>
      <c r="N792" s="245" t="s">
        <v>43</v>
      </c>
      <c r="O792" s="48"/>
      <c r="P792" s="246">
        <f>O792*H792</f>
        <v>0</v>
      </c>
      <c r="Q792" s="246">
        <v>0.01082</v>
      </c>
      <c r="R792" s="246">
        <f>Q792*H792</f>
        <v>0.016230000000000001</v>
      </c>
      <c r="S792" s="246">
        <v>0</v>
      </c>
      <c r="T792" s="247">
        <f>S792*H792</f>
        <v>0</v>
      </c>
      <c r="AR792" s="25" t="s">
        <v>287</v>
      </c>
      <c r="AT792" s="25" t="s">
        <v>211</v>
      </c>
      <c r="AU792" s="25" t="s">
        <v>81</v>
      </c>
      <c r="AY792" s="25" t="s">
        <v>209</v>
      </c>
      <c r="BE792" s="248">
        <f>IF(N792="základní",J792,0)</f>
        <v>0</v>
      </c>
      <c r="BF792" s="248">
        <f>IF(N792="snížená",J792,0)</f>
        <v>0</v>
      </c>
      <c r="BG792" s="248">
        <f>IF(N792="zákl. přenesená",J792,0)</f>
        <v>0</v>
      </c>
      <c r="BH792" s="248">
        <f>IF(N792="sníž. přenesená",J792,0)</f>
        <v>0</v>
      </c>
      <c r="BI792" s="248">
        <f>IF(N792="nulová",J792,0)</f>
        <v>0</v>
      </c>
      <c r="BJ792" s="25" t="s">
        <v>79</v>
      </c>
      <c r="BK792" s="248">
        <f>ROUND(I792*H792,2)</f>
        <v>0</v>
      </c>
      <c r="BL792" s="25" t="s">
        <v>287</v>
      </c>
      <c r="BM792" s="25" t="s">
        <v>1297</v>
      </c>
    </row>
    <row r="793" s="12" customFormat="1">
      <c r="B793" s="249"/>
      <c r="C793" s="250"/>
      <c r="D793" s="251" t="s">
        <v>217</v>
      </c>
      <c r="E793" s="252" t="s">
        <v>21</v>
      </c>
      <c r="F793" s="253" t="s">
        <v>1298</v>
      </c>
      <c r="G793" s="250"/>
      <c r="H793" s="254">
        <v>1.5</v>
      </c>
      <c r="I793" s="255"/>
      <c r="J793" s="250"/>
      <c r="K793" s="250"/>
      <c r="L793" s="256"/>
      <c r="M793" s="257"/>
      <c r="N793" s="258"/>
      <c r="O793" s="258"/>
      <c r="P793" s="258"/>
      <c r="Q793" s="258"/>
      <c r="R793" s="258"/>
      <c r="S793" s="258"/>
      <c r="T793" s="259"/>
      <c r="AT793" s="260" t="s">
        <v>217</v>
      </c>
      <c r="AU793" s="260" t="s">
        <v>81</v>
      </c>
      <c r="AV793" s="12" t="s">
        <v>81</v>
      </c>
      <c r="AW793" s="12" t="s">
        <v>35</v>
      </c>
      <c r="AX793" s="12" t="s">
        <v>72</v>
      </c>
      <c r="AY793" s="260" t="s">
        <v>209</v>
      </c>
    </row>
    <row r="794" s="13" customFormat="1">
      <c r="B794" s="261"/>
      <c r="C794" s="262"/>
      <c r="D794" s="251" t="s">
        <v>217</v>
      </c>
      <c r="E794" s="263" t="s">
        <v>21</v>
      </c>
      <c r="F794" s="264" t="s">
        <v>1293</v>
      </c>
      <c r="G794" s="262"/>
      <c r="H794" s="263" t="s">
        <v>21</v>
      </c>
      <c r="I794" s="265"/>
      <c r="J794" s="262"/>
      <c r="K794" s="262"/>
      <c r="L794" s="266"/>
      <c r="M794" s="267"/>
      <c r="N794" s="268"/>
      <c r="O794" s="268"/>
      <c r="P794" s="268"/>
      <c r="Q794" s="268"/>
      <c r="R794" s="268"/>
      <c r="S794" s="268"/>
      <c r="T794" s="269"/>
      <c r="AT794" s="270" t="s">
        <v>217</v>
      </c>
      <c r="AU794" s="270" t="s">
        <v>81</v>
      </c>
      <c r="AV794" s="13" t="s">
        <v>79</v>
      </c>
      <c r="AW794" s="13" t="s">
        <v>35</v>
      </c>
      <c r="AX794" s="13" t="s">
        <v>72</v>
      </c>
      <c r="AY794" s="270" t="s">
        <v>209</v>
      </c>
    </row>
    <row r="795" s="14" customFormat="1">
      <c r="B795" s="271"/>
      <c r="C795" s="272"/>
      <c r="D795" s="251" t="s">
        <v>217</v>
      </c>
      <c r="E795" s="273" t="s">
        <v>21</v>
      </c>
      <c r="F795" s="274" t="s">
        <v>220</v>
      </c>
      <c r="G795" s="272"/>
      <c r="H795" s="275">
        <v>1.5</v>
      </c>
      <c r="I795" s="276"/>
      <c r="J795" s="272"/>
      <c r="K795" s="272"/>
      <c r="L795" s="277"/>
      <c r="M795" s="278"/>
      <c r="N795" s="279"/>
      <c r="O795" s="279"/>
      <c r="P795" s="279"/>
      <c r="Q795" s="279"/>
      <c r="R795" s="279"/>
      <c r="S795" s="279"/>
      <c r="T795" s="280"/>
      <c r="AT795" s="281" t="s">
        <v>217</v>
      </c>
      <c r="AU795" s="281" t="s">
        <v>81</v>
      </c>
      <c r="AV795" s="14" t="s">
        <v>216</v>
      </c>
      <c r="AW795" s="14" t="s">
        <v>35</v>
      </c>
      <c r="AX795" s="14" t="s">
        <v>79</v>
      </c>
      <c r="AY795" s="281" t="s">
        <v>209</v>
      </c>
    </row>
    <row r="796" s="1" customFormat="1" ht="25.5" customHeight="1">
      <c r="B796" s="47"/>
      <c r="C796" s="237" t="s">
        <v>805</v>
      </c>
      <c r="D796" s="237" t="s">
        <v>211</v>
      </c>
      <c r="E796" s="238" t="s">
        <v>1299</v>
      </c>
      <c r="F796" s="239" t="s">
        <v>1300</v>
      </c>
      <c r="G796" s="240" t="s">
        <v>390</v>
      </c>
      <c r="H796" s="241">
        <v>15.5</v>
      </c>
      <c r="I796" s="242"/>
      <c r="J796" s="243">
        <f>ROUND(I796*H796,2)</f>
        <v>0</v>
      </c>
      <c r="K796" s="239" t="s">
        <v>215</v>
      </c>
      <c r="L796" s="73"/>
      <c r="M796" s="244" t="s">
        <v>21</v>
      </c>
      <c r="N796" s="245" t="s">
        <v>43</v>
      </c>
      <c r="O796" s="48"/>
      <c r="P796" s="246">
        <f>O796*H796</f>
        <v>0</v>
      </c>
      <c r="Q796" s="246">
        <v>0.0035100000000000001</v>
      </c>
      <c r="R796" s="246">
        <f>Q796*H796</f>
        <v>0.054405000000000002</v>
      </c>
      <c r="S796" s="246">
        <v>0</v>
      </c>
      <c r="T796" s="247">
        <f>S796*H796</f>
        <v>0</v>
      </c>
      <c r="AR796" s="25" t="s">
        <v>287</v>
      </c>
      <c r="AT796" s="25" t="s">
        <v>211</v>
      </c>
      <c r="AU796" s="25" t="s">
        <v>81</v>
      </c>
      <c r="AY796" s="25" t="s">
        <v>209</v>
      </c>
      <c r="BE796" s="248">
        <f>IF(N796="základní",J796,0)</f>
        <v>0</v>
      </c>
      <c r="BF796" s="248">
        <f>IF(N796="snížená",J796,0)</f>
        <v>0</v>
      </c>
      <c r="BG796" s="248">
        <f>IF(N796="zákl. přenesená",J796,0)</f>
        <v>0</v>
      </c>
      <c r="BH796" s="248">
        <f>IF(N796="sníž. přenesená",J796,0)</f>
        <v>0</v>
      </c>
      <c r="BI796" s="248">
        <f>IF(N796="nulová",J796,0)</f>
        <v>0</v>
      </c>
      <c r="BJ796" s="25" t="s">
        <v>79</v>
      </c>
      <c r="BK796" s="248">
        <f>ROUND(I796*H796,2)</f>
        <v>0</v>
      </c>
      <c r="BL796" s="25" t="s">
        <v>287</v>
      </c>
      <c r="BM796" s="25" t="s">
        <v>1301</v>
      </c>
    </row>
    <row r="797" s="12" customFormat="1">
      <c r="B797" s="249"/>
      <c r="C797" s="250"/>
      <c r="D797" s="251" t="s">
        <v>217</v>
      </c>
      <c r="E797" s="252" t="s">
        <v>21</v>
      </c>
      <c r="F797" s="253" t="s">
        <v>1302</v>
      </c>
      <c r="G797" s="250"/>
      <c r="H797" s="254">
        <v>15.5</v>
      </c>
      <c r="I797" s="255"/>
      <c r="J797" s="250"/>
      <c r="K797" s="250"/>
      <c r="L797" s="256"/>
      <c r="M797" s="257"/>
      <c r="N797" s="258"/>
      <c r="O797" s="258"/>
      <c r="P797" s="258"/>
      <c r="Q797" s="258"/>
      <c r="R797" s="258"/>
      <c r="S797" s="258"/>
      <c r="T797" s="259"/>
      <c r="AT797" s="260" t="s">
        <v>217</v>
      </c>
      <c r="AU797" s="260" t="s">
        <v>81</v>
      </c>
      <c r="AV797" s="12" t="s">
        <v>81</v>
      </c>
      <c r="AW797" s="12" t="s">
        <v>35</v>
      </c>
      <c r="AX797" s="12" t="s">
        <v>72</v>
      </c>
      <c r="AY797" s="260" t="s">
        <v>209</v>
      </c>
    </row>
    <row r="798" s="13" customFormat="1">
      <c r="B798" s="261"/>
      <c r="C798" s="262"/>
      <c r="D798" s="251" t="s">
        <v>217</v>
      </c>
      <c r="E798" s="263" t="s">
        <v>21</v>
      </c>
      <c r="F798" s="264" t="s">
        <v>1293</v>
      </c>
      <c r="G798" s="262"/>
      <c r="H798" s="263" t="s">
        <v>21</v>
      </c>
      <c r="I798" s="265"/>
      <c r="J798" s="262"/>
      <c r="K798" s="262"/>
      <c r="L798" s="266"/>
      <c r="M798" s="267"/>
      <c r="N798" s="268"/>
      <c r="O798" s="268"/>
      <c r="P798" s="268"/>
      <c r="Q798" s="268"/>
      <c r="R798" s="268"/>
      <c r="S798" s="268"/>
      <c r="T798" s="269"/>
      <c r="AT798" s="270" t="s">
        <v>217</v>
      </c>
      <c r="AU798" s="270" t="s">
        <v>81</v>
      </c>
      <c r="AV798" s="13" t="s">
        <v>79</v>
      </c>
      <c r="AW798" s="13" t="s">
        <v>35</v>
      </c>
      <c r="AX798" s="13" t="s">
        <v>72</v>
      </c>
      <c r="AY798" s="270" t="s">
        <v>209</v>
      </c>
    </row>
    <row r="799" s="14" customFormat="1">
      <c r="B799" s="271"/>
      <c r="C799" s="272"/>
      <c r="D799" s="251" t="s">
        <v>217</v>
      </c>
      <c r="E799" s="273" t="s">
        <v>21</v>
      </c>
      <c r="F799" s="274" t="s">
        <v>220</v>
      </c>
      <c r="G799" s="272"/>
      <c r="H799" s="275">
        <v>15.5</v>
      </c>
      <c r="I799" s="276"/>
      <c r="J799" s="272"/>
      <c r="K799" s="272"/>
      <c r="L799" s="277"/>
      <c r="M799" s="278"/>
      <c r="N799" s="279"/>
      <c r="O799" s="279"/>
      <c r="P799" s="279"/>
      <c r="Q799" s="279"/>
      <c r="R799" s="279"/>
      <c r="S799" s="279"/>
      <c r="T799" s="280"/>
      <c r="AT799" s="281" t="s">
        <v>217</v>
      </c>
      <c r="AU799" s="281" t="s">
        <v>81</v>
      </c>
      <c r="AV799" s="14" t="s">
        <v>216</v>
      </c>
      <c r="AW799" s="14" t="s">
        <v>35</v>
      </c>
      <c r="AX799" s="14" t="s">
        <v>79</v>
      </c>
      <c r="AY799" s="281" t="s">
        <v>209</v>
      </c>
    </row>
    <row r="800" s="1" customFormat="1" ht="25.5" customHeight="1">
      <c r="B800" s="47"/>
      <c r="C800" s="237" t="s">
        <v>1303</v>
      </c>
      <c r="D800" s="237" t="s">
        <v>211</v>
      </c>
      <c r="E800" s="238" t="s">
        <v>1304</v>
      </c>
      <c r="F800" s="239" t="s">
        <v>1305</v>
      </c>
      <c r="G800" s="240" t="s">
        <v>390</v>
      </c>
      <c r="H800" s="241">
        <v>14</v>
      </c>
      <c r="I800" s="242"/>
      <c r="J800" s="243">
        <f>ROUND(I800*H800,2)</f>
        <v>0</v>
      </c>
      <c r="K800" s="239" t="s">
        <v>215</v>
      </c>
      <c r="L800" s="73"/>
      <c r="M800" s="244" t="s">
        <v>21</v>
      </c>
      <c r="N800" s="245" t="s">
        <v>43</v>
      </c>
      <c r="O800" s="48"/>
      <c r="P800" s="246">
        <f>O800*H800</f>
        <v>0</v>
      </c>
      <c r="Q800" s="246">
        <v>0.0043600000000000002</v>
      </c>
      <c r="R800" s="246">
        <f>Q800*H800</f>
        <v>0.061040000000000004</v>
      </c>
      <c r="S800" s="246">
        <v>0</v>
      </c>
      <c r="T800" s="247">
        <f>S800*H800</f>
        <v>0</v>
      </c>
      <c r="AR800" s="25" t="s">
        <v>287</v>
      </c>
      <c r="AT800" s="25" t="s">
        <v>211</v>
      </c>
      <c r="AU800" s="25" t="s">
        <v>81</v>
      </c>
      <c r="AY800" s="25" t="s">
        <v>209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25" t="s">
        <v>79</v>
      </c>
      <c r="BK800" s="248">
        <f>ROUND(I800*H800,2)</f>
        <v>0</v>
      </c>
      <c r="BL800" s="25" t="s">
        <v>287</v>
      </c>
      <c r="BM800" s="25" t="s">
        <v>1306</v>
      </c>
    </row>
    <row r="801" s="12" customFormat="1">
      <c r="B801" s="249"/>
      <c r="C801" s="250"/>
      <c r="D801" s="251" t="s">
        <v>217</v>
      </c>
      <c r="E801" s="252" t="s">
        <v>21</v>
      </c>
      <c r="F801" s="253" t="s">
        <v>1307</v>
      </c>
      <c r="G801" s="250"/>
      <c r="H801" s="254">
        <v>14</v>
      </c>
      <c r="I801" s="255"/>
      <c r="J801" s="250"/>
      <c r="K801" s="250"/>
      <c r="L801" s="256"/>
      <c r="M801" s="257"/>
      <c r="N801" s="258"/>
      <c r="O801" s="258"/>
      <c r="P801" s="258"/>
      <c r="Q801" s="258"/>
      <c r="R801" s="258"/>
      <c r="S801" s="258"/>
      <c r="T801" s="259"/>
      <c r="AT801" s="260" t="s">
        <v>217</v>
      </c>
      <c r="AU801" s="260" t="s">
        <v>81</v>
      </c>
      <c r="AV801" s="12" t="s">
        <v>81</v>
      </c>
      <c r="AW801" s="12" t="s">
        <v>35</v>
      </c>
      <c r="AX801" s="12" t="s">
        <v>72</v>
      </c>
      <c r="AY801" s="260" t="s">
        <v>209</v>
      </c>
    </row>
    <row r="802" s="13" customFormat="1">
      <c r="B802" s="261"/>
      <c r="C802" s="262"/>
      <c r="D802" s="251" t="s">
        <v>217</v>
      </c>
      <c r="E802" s="263" t="s">
        <v>21</v>
      </c>
      <c r="F802" s="264" t="s">
        <v>1293</v>
      </c>
      <c r="G802" s="262"/>
      <c r="H802" s="263" t="s">
        <v>21</v>
      </c>
      <c r="I802" s="265"/>
      <c r="J802" s="262"/>
      <c r="K802" s="262"/>
      <c r="L802" s="266"/>
      <c r="M802" s="267"/>
      <c r="N802" s="268"/>
      <c r="O802" s="268"/>
      <c r="P802" s="268"/>
      <c r="Q802" s="268"/>
      <c r="R802" s="268"/>
      <c r="S802" s="268"/>
      <c r="T802" s="269"/>
      <c r="AT802" s="270" t="s">
        <v>217</v>
      </c>
      <c r="AU802" s="270" t="s">
        <v>81</v>
      </c>
      <c r="AV802" s="13" t="s">
        <v>79</v>
      </c>
      <c r="AW802" s="13" t="s">
        <v>35</v>
      </c>
      <c r="AX802" s="13" t="s">
        <v>72</v>
      </c>
      <c r="AY802" s="270" t="s">
        <v>209</v>
      </c>
    </row>
    <row r="803" s="14" customFormat="1">
      <c r="B803" s="271"/>
      <c r="C803" s="272"/>
      <c r="D803" s="251" t="s">
        <v>217</v>
      </c>
      <c r="E803" s="273" t="s">
        <v>21</v>
      </c>
      <c r="F803" s="274" t="s">
        <v>220</v>
      </c>
      <c r="G803" s="272"/>
      <c r="H803" s="275">
        <v>14</v>
      </c>
      <c r="I803" s="276"/>
      <c r="J803" s="272"/>
      <c r="K803" s="272"/>
      <c r="L803" s="277"/>
      <c r="M803" s="278"/>
      <c r="N803" s="279"/>
      <c r="O803" s="279"/>
      <c r="P803" s="279"/>
      <c r="Q803" s="279"/>
      <c r="R803" s="279"/>
      <c r="S803" s="279"/>
      <c r="T803" s="280"/>
      <c r="AT803" s="281" t="s">
        <v>217</v>
      </c>
      <c r="AU803" s="281" t="s">
        <v>81</v>
      </c>
      <c r="AV803" s="14" t="s">
        <v>216</v>
      </c>
      <c r="AW803" s="14" t="s">
        <v>35</v>
      </c>
      <c r="AX803" s="14" t="s">
        <v>79</v>
      </c>
      <c r="AY803" s="281" t="s">
        <v>209</v>
      </c>
    </row>
    <row r="804" s="1" customFormat="1" ht="25.5" customHeight="1">
      <c r="B804" s="47"/>
      <c r="C804" s="237" t="s">
        <v>808</v>
      </c>
      <c r="D804" s="237" t="s">
        <v>211</v>
      </c>
      <c r="E804" s="238" t="s">
        <v>1308</v>
      </c>
      <c r="F804" s="239" t="s">
        <v>1309</v>
      </c>
      <c r="G804" s="240" t="s">
        <v>390</v>
      </c>
      <c r="H804" s="241">
        <v>21</v>
      </c>
      <c r="I804" s="242"/>
      <c r="J804" s="243">
        <f>ROUND(I804*H804,2)</f>
        <v>0</v>
      </c>
      <c r="K804" s="239" t="s">
        <v>215</v>
      </c>
      <c r="L804" s="73"/>
      <c r="M804" s="244" t="s">
        <v>21</v>
      </c>
      <c r="N804" s="245" t="s">
        <v>43</v>
      </c>
      <c r="O804" s="48"/>
      <c r="P804" s="246">
        <f>O804*H804</f>
        <v>0</v>
      </c>
      <c r="Q804" s="246">
        <v>0.0028600000000000001</v>
      </c>
      <c r="R804" s="246">
        <f>Q804*H804</f>
        <v>0.060060000000000002</v>
      </c>
      <c r="S804" s="246">
        <v>0</v>
      </c>
      <c r="T804" s="247">
        <f>S804*H804</f>
        <v>0</v>
      </c>
      <c r="AR804" s="25" t="s">
        <v>287</v>
      </c>
      <c r="AT804" s="25" t="s">
        <v>211</v>
      </c>
      <c r="AU804" s="25" t="s">
        <v>81</v>
      </c>
      <c r="AY804" s="25" t="s">
        <v>209</v>
      </c>
      <c r="BE804" s="248">
        <f>IF(N804="základní",J804,0)</f>
        <v>0</v>
      </c>
      <c r="BF804" s="248">
        <f>IF(N804="snížená",J804,0)</f>
        <v>0</v>
      </c>
      <c r="BG804" s="248">
        <f>IF(N804="zákl. přenesená",J804,0)</f>
        <v>0</v>
      </c>
      <c r="BH804" s="248">
        <f>IF(N804="sníž. přenesená",J804,0)</f>
        <v>0</v>
      </c>
      <c r="BI804" s="248">
        <f>IF(N804="nulová",J804,0)</f>
        <v>0</v>
      </c>
      <c r="BJ804" s="25" t="s">
        <v>79</v>
      </c>
      <c r="BK804" s="248">
        <f>ROUND(I804*H804,2)</f>
        <v>0</v>
      </c>
      <c r="BL804" s="25" t="s">
        <v>287</v>
      </c>
      <c r="BM804" s="25" t="s">
        <v>1310</v>
      </c>
    </row>
    <row r="805" s="12" customFormat="1">
      <c r="B805" s="249"/>
      <c r="C805" s="250"/>
      <c r="D805" s="251" t="s">
        <v>217</v>
      </c>
      <c r="E805" s="252" t="s">
        <v>21</v>
      </c>
      <c r="F805" s="253" t="s">
        <v>1311</v>
      </c>
      <c r="G805" s="250"/>
      <c r="H805" s="254">
        <v>21</v>
      </c>
      <c r="I805" s="255"/>
      <c r="J805" s="250"/>
      <c r="K805" s="250"/>
      <c r="L805" s="256"/>
      <c r="M805" s="257"/>
      <c r="N805" s="258"/>
      <c r="O805" s="258"/>
      <c r="P805" s="258"/>
      <c r="Q805" s="258"/>
      <c r="R805" s="258"/>
      <c r="S805" s="258"/>
      <c r="T805" s="259"/>
      <c r="AT805" s="260" t="s">
        <v>217</v>
      </c>
      <c r="AU805" s="260" t="s">
        <v>81</v>
      </c>
      <c r="AV805" s="12" t="s">
        <v>81</v>
      </c>
      <c r="AW805" s="12" t="s">
        <v>35</v>
      </c>
      <c r="AX805" s="12" t="s">
        <v>72</v>
      </c>
      <c r="AY805" s="260" t="s">
        <v>209</v>
      </c>
    </row>
    <row r="806" s="13" customFormat="1">
      <c r="B806" s="261"/>
      <c r="C806" s="262"/>
      <c r="D806" s="251" t="s">
        <v>217</v>
      </c>
      <c r="E806" s="263" t="s">
        <v>21</v>
      </c>
      <c r="F806" s="264" t="s">
        <v>1293</v>
      </c>
      <c r="G806" s="262"/>
      <c r="H806" s="263" t="s">
        <v>21</v>
      </c>
      <c r="I806" s="265"/>
      <c r="J806" s="262"/>
      <c r="K806" s="262"/>
      <c r="L806" s="266"/>
      <c r="M806" s="267"/>
      <c r="N806" s="268"/>
      <c r="O806" s="268"/>
      <c r="P806" s="268"/>
      <c r="Q806" s="268"/>
      <c r="R806" s="268"/>
      <c r="S806" s="268"/>
      <c r="T806" s="269"/>
      <c r="AT806" s="270" t="s">
        <v>217</v>
      </c>
      <c r="AU806" s="270" t="s">
        <v>81</v>
      </c>
      <c r="AV806" s="13" t="s">
        <v>79</v>
      </c>
      <c r="AW806" s="13" t="s">
        <v>35</v>
      </c>
      <c r="AX806" s="13" t="s">
        <v>72</v>
      </c>
      <c r="AY806" s="270" t="s">
        <v>209</v>
      </c>
    </row>
    <row r="807" s="14" customFormat="1">
      <c r="B807" s="271"/>
      <c r="C807" s="272"/>
      <c r="D807" s="251" t="s">
        <v>217</v>
      </c>
      <c r="E807" s="273" t="s">
        <v>21</v>
      </c>
      <c r="F807" s="274" t="s">
        <v>220</v>
      </c>
      <c r="G807" s="272"/>
      <c r="H807" s="275">
        <v>21</v>
      </c>
      <c r="I807" s="276"/>
      <c r="J807" s="272"/>
      <c r="K807" s="272"/>
      <c r="L807" s="277"/>
      <c r="M807" s="278"/>
      <c r="N807" s="279"/>
      <c r="O807" s="279"/>
      <c r="P807" s="279"/>
      <c r="Q807" s="279"/>
      <c r="R807" s="279"/>
      <c r="S807" s="279"/>
      <c r="T807" s="280"/>
      <c r="AT807" s="281" t="s">
        <v>217</v>
      </c>
      <c r="AU807" s="281" t="s">
        <v>81</v>
      </c>
      <c r="AV807" s="14" t="s">
        <v>216</v>
      </c>
      <c r="AW807" s="14" t="s">
        <v>35</v>
      </c>
      <c r="AX807" s="14" t="s">
        <v>79</v>
      </c>
      <c r="AY807" s="281" t="s">
        <v>209</v>
      </c>
    </row>
    <row r="808" s="1" customFormat="1" ht="25.5" customHeight="1">
      <c r="B808" s="47"/>
      <c r="C808" s="237" t="s">
        <v>1312</v>
      </c>
      <c r="D808" s="237" t="s">
        <v>211</v>
      </c>
      <c r="E808" s="238" t="s">
        <v>1313</v>
      </c>
      <c r="F808" s="239" t="s">
        <v>1314</v>
      </c>
      <c r="G808" s="240" t="s">
        <v>343</v>
      </c>
      <c r="H808" s="241">
        <v>3</v>
      </c>
      <c r="I808" s="242"/>
      <c r="J808" s="243">
        <f>ROUND(I808*H808,2)</f>
        <v>0</v>
      </c>
      <c r="K808" s="239" t="s">
        <v>215</v>
      </c>
      <c r="L808" s="73"/>
      <c r="M808" s="244" t="s">
        <v>21</v>
      </c>
      <c r="N808" s="245" t="s">
        <v>43</v>
      </c>
      <c r="O808" s="48"/>
      <c r="P808" s="246">
        <f>O808*H808</f>
        <v>0</v>
      </c>
      <c r="Q808" s="246">
        <v>0.01043</v>
      </c>
      <c r="R808" s="246">
        <f>Q808*H808</f>
        <v>0.031289999999999998</v>
      </c>
      <c r="S808" s="246">
        <v>0</v>
      </c>
      <c r="T808" s="247">
        <f>S808*H808</f>
        <v>0</v>
      </c>
      <c r="AR808" s="25" t="s">
        <v>287</v>
      </c>
      <c r="AT808" s="25" t="s">
        <v>211</v>
      </c>
      <c r="AU808" s="25" t="s">
        <v>81</v>
      </c>
      <c r="AY808" s="25" t="s">
        <v>209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25" t="s">
        <v>79</v>
      </c>
      <c r="BK808" s="248">
        <f>ROUND(I808*H808,2)</f>
        <v>0</v>
      </c>
      <c r="BL808" s="25" t="s">
        <v>287</v>
      </c>
      <c r="BM808" s="25" t="s">
        <v>1315</v>
      </c>
    </row>
    <row r="809" s="12" customFormat="1">
      <c r="B809" s="249"/>
      <c r="C809" s="250"/>
      <c r="D809" s="251" t="s">
        <v>217</v>
      </c>
      <c r="E809" s="252" t="s">
        <v>21</v>
      </c>
      <c r="F809" s="253" t="s">
        <v>1316</v>
      </c>
      <c r="G809" s="250"/>
      <c r="H809" s="254">
        <v>3</v>
      </c>
      <c r="I809" s="255"/>
      <c r="J809" s="250"/>
      <c r="K809" s="250"/>
      <c r="L809" s="256"/>
      <c r="M809" s="257"/>
      <c r="N809" s="258"/>
      <c r="O809" s="258"/>
      <c r="P809" s="258"/>
      <c r="Q809" s="258"/>
      <c r="R809" s="258"/>
      <c r="S809" s="258"/>
      <c r="T809" s="259"/>
      <c r="AT809" s="260" t="s">
        <v>217</v>
      </c>
      <c r="AU809" s="260" t="s">
        <v>81</v>
      </c>
      <c r="AV809" s="12" t="s">
        <v>81</v>
      </c>
      <c r="AW809" s="12" t="s">
        <v>35</v>
      </c>
      <c r="AX809" s="12" t="s">
        <v>72</v>
      </c>
      <c r="AY809" s="260" t="s">
        <v>209</v>
      </c>
    </row>
    <row r="810" s="13" customFormat="1">
      <c r="B810" s="261"/>
      <c r="C810" s="262"/>
      <c r="D810" s="251" t="s">
        <v>217</v>
      </c>
      <c r="E810" s="263" t="s">
        <v>21</v>
      </c>
      <c r="F810" s="264" t="s">
        <v>1293</v>
      </c>
      <c r="G810" s="262"/>
      <c r="H810" s="263" t="s">
        <v>21</v>
      </c>
      <c r="I810" s="265"/>
      <c r="J810" s="262"/>
      <c r="K810" s="262"/>
      <c r="L810" s="266"/>
      <c r="M810" s="267"/>
      <c r="N810" s="268"/>
      <c r="O810" s="268"/>
      <c r="P810" s="268"/>
      <c r="Q810" s="268"/>
      <c r="R810" s="268"/>
      <c r="S810" s="268"/>
      <c r="T810" s="269"/>
      <c r="AT810" s="270" t="s">
        <v>217</v>
      </c>
      <c r="AU810" s="270" t="s">
        <v>81</v>
      </c>
      <c r="AV810" s="13" t="s">
        <v>79</v>
      </c>
      <c r="AW810" s="13" t="s">
        <v>35</v>
      </c>
      <c r="AX810" s="13" t="s">
        <v>72</v>
      </c>
      <c r="AY810" s="270" t="s">
        <v>209</v>
      </c>
    </row>
    <row r="811" s="14" customFormat="1">
      <c r="B811" s="271"/>
      <c r="C811" s="272"/>
      <c r="D811" s="251" t="s">
        <v>217</v>
      </c>
      <c r="E811" s="273" t="s">
        <v>21</v>
      </c>
      <c r="F811" s="274" t="s">
        <v>220</v>
      </c>
      <c r="G811" s="272"/>
      <c r="H811" s="275">
        <v>3</v>
      </c>
      <c r="I811" s="276"/>
      <c r="J811" s="272"/>
      <c r="K811" s="272"/>
      <c r="L811" s="277"/>
      <c r="M811" s="278"/>
      <c r="N811" s="279"/>
      <c r="O811" s="279"/>
      <c r="P811" s="279"/>
      <c r="Q811" s="279"/>
      <c r="R811" s="279"/>
      <c r="S811" s="279"/>
      <c r="T811" s="280"/>
      <c r="AT811" s="281" t="s">
        <v>217</v>
      </c>
      <c r="AU811" s="281" t="s">
        <v>81</v>
      </c>
      <c r="AV811" s="14" t="s">
        <v>216</v>
      </c>
      <c r="AW811" s="14" t="s">
        <v>35</v>
      </c>
      <c r="AX811" s="14" t="s">
        <v>79</v>
      </c>
      <c r="AY811" s="281" t="s">
        <v>209</v>
      </c>
    </row>
    <row r="812" s="1" customFormat="1" ht="16.5" customHeight="1">
      <c r="B812" s="47"/>
      <c r="C812" s="237" t="s">
        <v>836</v>
      </c>
      <c r="D812" s="237" t="s">
        <v>211</v>
      </c>
      <c r="E812" s="238" t="s">
        <v>1317</v>
      </c>
      <c r="F812" s="239" t="s">
        <v>1318</v>
      </c>
      <c r="G812" s="240" t="s">
        <v>390</v>
      </c>
      <c r="H812" s="241">
        <v>12.5</v>
      </c>
      <c r="I812" s="242"/>
      <c r="J812" s="243">
        <f>ROUND(I812*H812,2)</f>
        <v>0</v>
      </c>
      <c r="K812" s="239" t="s">
        <v>215</v>
      </c>
      <c r="L812" s="73"/>
      <c r="M812" s="244" t="s">
        <v>21</v>
      </c>
      <c r="N812" s="245" t="s">
        <v>43</v>
      </c>
      <c r="O812" s="48"/>
      <c r="P812" s="246">
        <f>O812*H812</f>
        <v>0</v>
      </c>
      <c r="Q812" s="246">
        <v>0.0020899999999999998</v>
      </c>
      <c r="R812" s="246">
        <f>Q812*H812</f>
        <v>0.026124999999999999</v>
      </c>
      <c r="S812" s="246">
        <v>0</v>
      </c>
      <c r="T812" s="247">
        <f>S812*H812</f>
        <v>0</v>
      </c>
      <c r="AR812" s="25" t="s">
        <v>287</v>
      </c>
      <c r="AT812" s="25" t="s">
        <v>211</v>
      </c>
      <c r="AU812" s="25" t="s">
        <v>81</v>
      </c>
      <c r="AY812" s="25" t="s">
        <v>209</v>
      </c>
      <c r="BE812" s="248">
        <f>IF(N812="základní",J812,0)</f>
        <v>0</v>
      </c>
      <c r="BF812" s="248">
        <f>IF(N812="snížená",J812,0)</f>
        <v>0</v>
      </c>
      <c r="BG812" s="248">
        <f>IF(N812="zákl. přenesená",J812,0)</f>
        <v>0</v>
      </c>
      <c r="BH812" s="248">
        <f>IF(N812="sníž. přenesená",J812,0)</f>
        <v>0</v>
      </c>
      <c r="BI812" s="248">
        <f>IF(N812="nulová",J812,0)</f>
        <v>0</v>
      </c>
      <c r="BJ812" s="25" t="s">
        <v>79</v>
      </c>
      <c r="BK812" s="248">
        <f>ROUND(I812*H812,2)</f>
        <v>0</v>
      </c>
      <c r="BL812" s="25" t="s">
        <v>287</v>
      </c>
      <c r="BM812" s="25" t="s">
        <v>1319</v>
      </c>
    </row>
    <row r="813" s="12" customFormat="1">
      <c r="B813" s="249"/>
      <c r="C813" s="250"/>
      <c r="D813" s="251" t="s">
        <v>217</v>
      </c>
      <c r="E813" s="252" t="s">
        <v>21</v>
      </c>
      <c r="F813" s="253" t="s">
        <v>1320</v>
      </c>
      <c r="G813" s="250"/>
      <c r="H813" s="254">
        <v>12.5</v>
      </c>
      <c r="I813" s="255"/>
      <c r="J813" s="250"/>
      <c r="K813" s="250"/>
      <c r="L813" s="256"/>
      <c r="M813" s="257"/>
      <c r="N813" s="258"/>
      <c r="O813" s="258"/>
      <c r="P813" s="258"/>
      <c r="Q813" s="258"/>
      <c r="R813" s="258"/>
      <c r="S813" s="258"/>
      <c r="T813" s="259"/>
      <c r="AT813" s="260" t="s">
        <v>217</v>
      </c>
      <c r="AU813" s="260" t="s">
        <v>81</v>
      </c>
      <c r="AV813" s="12" t="s">
        <v>81</v>
      </c>
      <c r="AW813" s="12" t="s">
        <v>35</v>
      </c>
      <c r="AX813" s="12" t="s">
        <v>72</v>
      </c>
      <c r="AY813" s="260" t="s">
        <v>209</v>
      </c>
    </row>
    <row r="814" s="13" customFormat="1">
      <c r="B814" s="261"/>
      <c r="C814" s="262"/>
      <c r="D814" s="251" t="s">
        <v>217</v>
      </c>
      <c r="E814" s="263" t="s">
        <v>21</v>
      </c>
      <c r="F814" s="264" t="s">
        <v>1293</v>
      </c>
      <c r="G814" s="262"/>
      <c r="H814" s="263" t="s">
        <v>21</v>
      </c>
      <c r="I814" s="265"/>
      <c r="J814" s="262"/>
      <c r="K814" s="262"/>
      <c r="L814" s="266"/>
      <c r="M814" s="267"/>
      <c r="N814" s="268"/>
      <c r="O814" s="268"/>
      <c r="P814" s="268"/>
      <c r="Q814" s="268"/>
      <c r="R814" s="268"/>
      <c r="S814" s="268"/>
      <c r="T814" s="269"/>
      <c r="AT814" s="270" t="s">
        <v>217</v>
      </c>
      <c r="AU814" s="270" t="s">
        <v>81</v>
      </c>
      <c r="AV814" s="13" t="s">
        <v>79</v>
      </c>
      <c r="AW814" s="13" t="s">
        <v>35</v>
      </c>
      <c r="AX814" s="13" t="s">
        <v>72</v>
      </c>
      <c r="AY814" s="270" t="s">
        <v>209</v>
      </c>
    </row>
    <row r="815" s="14" customFormat="1">
      <c r="B815" s="271"/>
      <c r="C815" s="272"/>
      <c r="D815" s="251" t="s">
        <v>217</v>
      </c>
      <c r="E815" s="273" t="s">
        <v>21</v>
      </c>
      <c r="F815" s="274" t="s">
        <v>220</v>
      </c>
      <c r="G815" s="272"/>
      <c r="H815" s="275">
        <v>12.5</v>
      </c>
      <c r="I815" s="276"/>
      <c r="J815" s="272"/>
      <c r="K815" s="272"/>
      <c r="L815" s="277"/>
      <c r="M815" s="278"/>
      <c r="N815" s="279"/>
      <c r="O815" s="279"/>
      <c r="P815" s="279"/>
      <c r="Q815" s="279"/>
      <c r="R815" s="279"/>
      <c r="S815" s="279"/>
      <c r="T815" s="280"/>
      <c r="AT815" s="281" t="s">
        <v>217</v>
      </c>
      <c r="AU815" s="281" t="s">
        <v>81</v>
      </c>
      <c r="AV815" s="14" t="s">
        <v>216</v>
      </c>
      <c r="AW815" s="14" t="s">
        <v>35</v>
      </c>
      <c r="AX815" s="14" t="s">
        <v>79</v>
      </c>
      <c r="AY815" s="281" t="s">
        <v>209</v>
      </c>
    </row>
    <row r="816" s="1" customFormat="1" ht="25.5" customHeight="1">
      <c r="B816" s="47"/>
      <c r="C816" s="237" t="s">
        <v>1321</v>
      </c>
      <c r="D816" s="237" t="s">
        <v>211</v>
      </c>
      <c r="E816" s="238" t="s">
        <v>1322</v>
      </c>
      <c r="F816" s="239" t="s">
        <v>1323</v>
      </c>
      <c r="G816" s="240" t="s">
        <v>390</v>
      </c>
      <c r="H816" s="241">
        <v>32</v>
      </c>
      <c r="I816" s="242"/>
      <c r="J816" s="243">
        <f>ROUND(I816*H816,2)</f>
        <v>0</v>
      </c>
      <c r="K816" s="239" t="s">
        <v>215</v>
      </c>
      <c r="L816" s="73"/>
      <c r="M816" s="244" t="s">
        <v>21</v>
      </c>
      <c r="N816" s="245" t="s">
        <v>43</v>
      </c>
      <c r="O816" s="48"/>
      <c r="P816" s="246">
        <f>O816*H816</f>
        <v>0</v>
      </c>
      <c r="Q816" s="246">
        <v>0.0042900000000000004</v>
      </c>
      <c r="R816" s="246">
        <f>Q816*H816</f>
        <v>0.13728000000000001</v>
      </c>
      <c r="S816" s="246">
        <v>0</v>
      </c>
      <c r="T816" s="247">
        <f>S816*H816</f>
        <v>0</v>
      </c>
      <c r="AR816" s="25" t="s">
        <v>287</v>
      </c>
      <c r="AT816" s="25" t="s">
        <v>211</v>
      </c>
      <c r="AU816" s="25" t="s">
        <v>81</v>
      </c>
      <c r="AY816" s="25" t="s">
        <v>209</v>
      </c>
      <c r="BE816" s="248">
        <f>IF(N816="základní",J816,0)</f>
        <v>0</v>
      </c>
      <c r="BF816" s="248">
        <f>IF(N816="snížená",J816,0)</f>
        <v>0</v>
      </c>
      <c r="BG816" s="248">
        <f>IF(N816="zákl. přenesená",J816,0)</f>
        <v>0</v>
      </c>
      <c r="BH816" s="248">
        <f>IF(N816="sníž. přenesená",J816,0)</f>
        <v>0</v>
      </c>
      <c r="BI816" s="248">
        <f>IF(N816="nulová",J816,0)</f>
        <v>0</v>
      </c>
      <c r="BJ816" s="25" t="s">
        <v>79</v>
      </c>
      <c r="BK816" s="248">
        <f>ROUND(I816*H816,2)</f>
        <v>0</v>
      </c>
      <c r="BL816" s="25" t="s">
        <v>287</v>
      </c>
      <c r="BM816" s="25" t="s">
        <v>1324</v>
      </c>
    </row>
    <row r="817" s="12" customFormat="1">
      <c r="B817" s="249"/>
      <c r="C817" s="250"/>
      <c r="D817" s="251" t="s">
        <v>217</v>
      </c>
      <c r="E817" s="252" t="s">
        <v>21</v>
      </c>
      <c r="F817" s="253" t="s">
        <v>1325</v>
      </c>
      <c r="G817" s="250"/>
      <c r="H817" s="254">
        <v>32</v>
      </c>
      <c r="I817" s="255"/>
      <c r="J817" s="250"/>
      <c r="K817" s="250"/>
      <c r="L817" s="256"/>
      <c r="M817" s="257"/>
      <c r="N817" s="258"/>
      <c r="O817" s="258"/>
      <c r="P817" s="258"/>
      <c r="Q817" s="258"/>
      <c r="R817" s="258"/>
      <c r="S817" s="258"/>
      <c r="T817" s="259"/>
      <c r="AT817" s="260" t="s">
        <v>217</v>
      </c>
      <c r="AU817" s="260" t="s">
        <v>81</v>
      </c>
      <c r="AV817" s="12" t="s">
        <v>81</v>
      </c>
      <c r="AW817" s="12" t="s">
        <v>35</v>
      </c>
      <c r="AX817" s="12" t="s">
        <v>72</v>
      </c>
      <c r="AY817" s="260" t="s">
        <v>209</v>
      </c>
    </row>
    <row r="818" s="13" customFormat="1">
      <c r="B818" s="261"/>
      <c r="C818" s="262"/>
      <c r="D818" s="251" t="s">
        <v>217</v>
      </c>
      <c r="E818" s="263" t="s">
        <v>21</v>
      </c>
      <c r="F818" s="264" t="s">
        <v>1293</v>
      </c>
      <c r="G818" s="262"/>
      <c r="H818" s="263" t="s">
        <v>21</v>
      </c>
      <c r="I818" s="265"/>
      <c r="J818" s="262"/>
      <c r="K818" s="262"/>
      <c r="L818" s="266"/>
      <c r="M818" s="267"/>
      <c r="N818" s="268"/>
      <c r="O818" s="268"/>
      <c r="P818" s="268"/>
      <c r="Q818" s="268"/>
      <c r="R818" s="268"/>
      <c r="S818" s="268"/>
      <c r="T818" s="269"/>
      <c r="AT818" s="270" t="s">
        <v>217</v>
      </c>
      <c r="AU818" s="270" t="s">
        <v>81</v>
      </c>
      <c r="AV818" s="13" t="s">
        <v>79</v>
      </c>
      <c r="AW818" s="13" t="s">
        <v>35</v>
      </c>
      <c r="AX818" s="13" t="s">
        <v>72</v>
      </c>
      <c r="AY818" s="270" t="s">
        <v>209</v>
      </c>
    </row>
    <row r="819" s="14" customFormat="1">
      <c r="B819" s="271"/>
      <c r="C819" s="272"/>
      <c r="D819" s="251" t="s">
        <v>217</v>
      </c>
      <c r="E819" s="273" t="s">
        <v>21</v>
      </c>
      <c r="F819" s="274" t="s">
        <v>220</v>
      </c>
      <c r="G819" s="272"/>
      <c r="H819" s="275">
        <v>32</v>
      </c>
      <c r="I819" s="276"/>
      <c r="J819" s="272"/>
      <c r="K819" s="272"/>
      <c r="L819" s="277"/>
      <c r="M819" s="278"/>
      <c r="N819" s="279"/>
      <c r="O819" s="279"/>
      <c r="P819" s="279"/>
      <c r="Q819" s="279"/>
      <c r="R819" s="279"/>
      <c r="S819" s="279"/>
      <c r="T819" s="280"/>
      <c r="AT819" s="281" t="s">
        <v>217</v>
      </c>
      <c r="AU819" s="281" t="s">
        <v>81</v>
      </c>
      <c r="AV819" s="14" t="s">
        <v>216</v>
      </c>
      <c r="AW819" s="14" t="s">
        <v>35</v>
      </c>
      <c r="AX819" s="14" t="s">
        <v>79</v>
      </c>
      <c r="AY819" s="281" t="s">
        <v>209</v>
      </c>
    </row>
    <row r="820" s="1" customFormat="1" ht="25.5" customHeight="1">
      <c r="B820" s="47"/>
      <c r="C820" s="237" t="s">
        <v>841</v>
      </c>
      <c r="D820" s="237" t="s">
        <v>211</v>
      </c>
      <c r="E820" s="238" t="s">
        <v>1326</v>
      </c>
      <c r="F820" s="239" t="s">
        <v>1327</v>
      </c>
      <c r="G820" s="240" t="s">
        <v>390</v>
      </c>
      <c r="H820" s="241">
        <v>37.5</v>
      </c>
      <c r="I820" s="242"/>
      <c r="J820" s="243">
        <f>ROUND(I820*H820,2)</f>
        <v>0</v>
      </c>
      <c r="K820" s="239" t="s">
        <v>215</v>
      </c>
      <c r="L820" s="73"/>
      <c r="M820" s="244" t="s">
        <v>21</v>
      </c>
      <c r="N820" s="245" t="s">
        <v>43</v>
      </c>
      <c r="O820" s="48"/>
      <c r="P820" s="246">
        <f>O820*H820</f>
        <v>0</v>
      </c>
      <c r="Q820" s="246">
        <v>0.0071199999999999996</v>
      </c>
      <c r="R820" s="246">
        <f>Q820*H820</f>
        <v>0.26699999999999996</v>
      </c>
      <c r="S820" s="246">
        <v>0</v>
      </c>
      <c r="T820" s="247">
        <f>S820*H820</f>
        <v>0</v>
      </c>
      <c r="AR820" s="25" t="s">
        <v>287</v>
      </c>
      <c r="AT820" s="25" t="s">
        <v>211</v>
      </c>
      <c r="AU820" s="25" t="s">
        <v>81</v>
      </c>
      <c r="AY820" s="25" t="s">
        <v>209</v>
      </c>
      <c r="BE820" s="248">
        <f>IF(N820="základní",J820,0)</f>
        <v>0</v>
      </c>
      <c r="BF820" s="248">
        <f>IF(N820="snížená",J820,0)</f>
        <v>0</v>
      </c>
      <c r="BG820" s="248">
        <f>IF(N820="zákl. přenesená",J820,0)</f>
        <v>0</v>
      </c>
      <c r="BH820" s="248">
        <f>IF(N820="sníž. přenesená",J820,0)</f>
        <v>0</v>
      </c>
      <c r="BI820" s="248">
        <f>IF(N820="nulová",J820,0)</f>
        <v>0</v>
      </c>
      <c r="BJ820" s="25" t="s">
        <v>79</v>
      </c>
      <c r="BK820" s="248">
        <f>ROUND(I820*H820,2)</f>
        <v>0</v>
      </c>
      <c r="BL820" s="25" t="s">
        <v>287</v>
      </c>
      <c r="BM820" s="25" t="s">
        <v>1328</v>
      </c>
    </row>
    <row r="821" s="12" customFormat="1">
      <c r="B821" s="249"/>
      <c r="C821" s="250"/>
      <c r="D821" s="251" t="s">
        <v>217</v>
      </c>
      <c r="E821" s="252" t="s">
        <v>21</v>
      </c>
      <c r="F821" s="253" t="s">
        <v>1329</v>
      </c>
      <c r="G821" s="250"/>
      <c r="H821" s="254">
        <v>37.5</v>
      </c>
      <c r="I821" s="255"/>
      <c r="J821" s="250"/>
      <c r="K821" s="250"/>
      <c r="L821" s="256"/>
      <c r="M821" s="257"/>
      <c r="N821" s="258"/>
      <c r="O821" s="258"/>
      <c r="P821" s="258"/>
      <c r="Q821" s="258"/>
      <c r="R821" s="258"/>
      <c r="S821" s="258"/>
      <c r="T821" s="259"/>
      <c r="AT821" s="260" t="s">
        <v>217</v>
      </c>
      <c r="AU821" s="260" t="s">
        <v>81</v>
      </c>
      <c r="AV821" s="12" t="s">
        <v>81</v>
      </c>
      <c r="AW821" s="12" t="s">
        <v>35</v>
      </c>
      <c r="AX821" s="12" t="s">
        <v>72</v>
      </c>
      <c r="AY821" s="260" t="s">
        <v>209</v>
      </c>
    </row>
    <row r="822" s="13" customFormat="1">
      <c r="B822" s="261"/>
      <c r="C822" s="262"/>
      <c r="D822" s="251" t="s">
        <v>217</v>
      </c>
      <c r="E822" s="263" t="s">
        <v>21</v>
      </c>
      <c r="F822" s="264" t="s">
        <v>1293</v>
      </c>
      <c r="G822" s="262"/>
      <c r="H822" s="263" t="s">
        <v>21</v>
      </c>
      <c r="I822" s="265"/>
      <c r="J822" s="262"/>
      <c r="K822" s="262"/>
      <c r="L822" s="266"/>
      <c r="M822" s="267"/>
      <c r="N822" s="268"/>
      <c r="O822" s="268"/>
      <c r="P822" s="268"/>
      <c r="Q822" s="268"/>
      <c r="R822" s="268"/>
      <c r="S822" s="268"/>
      <c r="T822" s="269"/>
      <c r="AT822" s="270" t="s">
        <v>217</v>
      </c>
      <c r="AU822" s="270" t="s">
        <v>81</v>
      </c>
      <c r="AV822" s="13" t="s">
        <v>79</v>
      </c>
      <c r="AW822" s="13" t="s">
        <v>35</v>
      </c>
      <c r="AX822" s="13" t="s">
        <v>72</v>
      </c>
      <c r="AY822" s="270" t="s">
        <v>209</v>
      </c>
    </row>
    <row r="823" s="14" customFormat="1">
      <c r="B823" s="271"/>
      <c r="C823" s="272"/>
      <c r="D823" s="251" t="s">
        <v>217</v>
      </c>
      <c r="E823" s="273" t="s">
        <v>21</v>
      </c>
      <c r="F823" s="274" t="s">
        <v>220</v>
      </c>
      <c r="G823" s="272"/>
      <c r="H823" s="275">
        <v>37.5</v>
      </c>
      <c r="I823" s="276"/>
      <c r="J823" s="272"/>
      <c r="K823" s="272"/>
      <c r="L823" s="277"/>
      <c r="M823" s="278"/>
      <c r="N823" s="279"/>
      <c r="O823" s="279"/>
      <c r="P823" s="279"/>
      <c r="Q823" s="279"/>
      <c r="R823" s="279"/>
      <c r="S823" s="279"/>
      <c r="T823" s="280"/>
      <c r="AT823" s="281" t="s">
        <v>217</v>
      </c>
      <c r="AU823" s="281" t="s">
        <v>81</v>
      </c>
      <c r="AV823" s="14" t="s">
        <v>216</v>
      </c>
      <c r="AW823" s="14" t="s">
        <v>35</v>
      </c>
      <c r="AX823" s="14" t="s">
        <v>79</v>
      </c>
      <c r="AY823" s="281" t="s">
        <v>209</v>
      </c>
    </row>
    <row r="824" s="1" customFormat="1" ht="25.5" customHeight="1">
      <c r="B824" s="47"/>
      <c r="C824" s="237" t="s">
        <v>1330</v>
      </c>
      <c r="D824" s="237" t="s">
        <v>211</v>
      </c>
      <c r="E824" s="238" t="s">
        <v>1331</v>
      </c>
      <c r="F824" s="239" t="s">
        <v>1332</v>
      </c>
      <c r="G824" s="240" t="s">
        <v>343</v>
      </c>
      <c r="H824" s="241">
        <v>2</v>
      </c>
      <c r="I824" s="242"/>
      <c r="J824" s="243">
        <f>ROUND(I824*H824,2)</f>
        <v>0</v>
      </c>
      <c r="K824" s="239" t="s">
        <v>215</v>
      </c>
      <c r="L824" s="73"/>
      <c r="M824" s="244" t="s">
        <v>21</v>
      </c>
      <c r="N824" s="245" t="s">
        <v>43</v>
      </c>
      <c r="O824" s="48"/>
      <c r="P824" s="246">
        <f>O824*H824</f>
        <v>0</v>
      </c>
      <c r="Q824" s="246">
        <v>0.00428</v>
      </c>
      <c r="R824" s="246">
        <f>Q824*H824</f>
        <v>0.0085599999999999999</v>
      </c>
      <c r="S824" s="246">
        <v>0</v>
      </c>
      <c r="T824" s="247">
        <f>S824*H824</f>
        <v>0</v>
      </c>
      <c r="AR824" s="25" t="s">
        <v>287</v>
      </c>
      <c r="AT824" s="25" t="s">
        <v>211</v>
      </c>
      <c r="AU824" s="25" t="s">
        <v>81</v>
      </c>
      <c r="AY824" s="25" t="s">
        <v>209</v>
      </c>
      <c r="BE824" s="248">
        <f>IF(N824="základní",J824,0)</f>
        <v>0</v>
      </c>
      <c r="BF824" s="248">
        <f>IF(N824="snížená",J824,0)</f>
        <v>0</v>
      </c>
      <c r="BG824" s="248">
        <f>IF(N824="zákl. přenesená",J824,0)</f>
        <v>0</v>
      </c>
      <c r="BH824" s="248">
        <f>IF(N824="sníž. přenesená",J824,0)</f>
        <v>0</v>
      </c>
      <c r="BI824" s="248">
        <f>IF(N824="nulová",J824,0)</f>
        <v>0</v>
      </c>
      <c r="BJ824" s="25" t="s">
        <v>79</v>
      </c>
      <c r="BK824" s="248">
        <f>ROUND(I824*H824,2)</f>
        <v>0</v>
      </c>
      <c r="BL824" s="25" t="s">
        <v>287</v>
      </c>
      <c r="BM824" s="25" t="s">
        <v>1333</v>
      </c>
    </row>
    <row r="825" s="12" customFormat="1">
      <c r="B825" s="249"/>
      <c r="C825" s="250"/>
      <c r="D825" s="251" t="s">
        <v>217</v>
      </c>
      <c r="E825" s="252" t="s">
        <v>21</v>
      </c>
      <c r="F825" s="253" t="s">
        <v>1334</v>
      </c>
      <c r="G825" s="250"/>
      <c r="H825" s="254">
        <v>2</v>
      </c>
      <c r="I825" s="255"/>
      <c r="J825" s="250"/>
      <c r="K825" s="250"/>
      <c r="L825" s="256"/>
      <c r="M825" s="257"/>
      <c r="N825" s="258"/>
      <c r="O825" s="258"/>
      <c r="P825" s="258"/>
      <c r="Q825" s="258"/>
      <c r="R825" s="258"/>
      <c r="S825" s="258"/>
      <c r="T825" s="259"/>
      <c r="AT825" s="260" t="s">
        <v>217</v>
      </c>
      <c r="AU825" s="260" t="s">
        <v>81</v>
      </c>
      <c r="AV825" s="12" t="s">
        <v>81</v>
      </c>
      <c r="AW825" s="12" t="s">
        <v>35</v>
      </c>
      <c r="AX825" s="12" t="s">
        <v>72</v>
      </c>
      <c r="AY825" s="260" t="s">
        <v>209</v>
      </c>
    </row>
    <row r="826" s="13" customFormat="1">
      <c r="B826" s="261"/>
      <c r="C826" s="262"/>
      <c r="D826" s="251" t="s">
        <v>217</v>
      </c>
      <c r="E826" s="263" t="s">
        <v>21</v>
      </c>
      <c r="F826" s="264" t="s">
        <v>1335</v>
      </c>
      <c r="G826" s="262"/>
      <c r="H826" s="263" t="s">
        <v>21</v>
      </c>
      <c r="I826" s="265"/>
      <c r="J826" s="262"/>
      <c r="K826" s="262"/>
      <c r="L826" s="266"/>
      <c r="M826" s="267"/>
      <c r="N826" s="268"/>
      <c r="O826" s="268"/>
      <c r="P826" s="268"/>
      <c r="Q826" s="268"/>
      <c r="R826" s="268"/>
      <c r="S826" s="268"/>
      <c r="T826" s="269"/>
      <c r="AT826" s="270" t="s">
        <v>217</v>
      </c>
      <c r="AU826" s="270" t="s">
        <v>81</v>
      </c>
      <c r="AV826" s="13" t="s">
        <v>79</v>
      </c>
      <c r="AW826" s="13" t="s">
        <v>35</v>
      </c>
      <c r="AX826" s="13" t="s">
        <v>72</v>
      </c>
      <c r="AY826" s="270" t="s">
        <v>209</v>
      </c>
    </row>
    <row r="827" s="14" customFormat="1">
      <c r="B827" s="271"/>
      <c r="C827" s="272"/>
      <c r="D827" s="251" t="s">
        <v>217</v>
      </c>
      <c r="E827" s="273" t="s">
        <v>21</v>
      </c>
      <c r="F827" s="274" t="s">
        <v>220</v>
      </c>
      <c r="G827" s="272"/>
      <c r="H827" s="275">
        <v>2</v>
      </c>
      <c r="I827" s="276"/>
      <c r="J827" s="272"/>
      <c r="K827" s="272"/>
      <c r="L827" s="277"/>
      <c r="M827" s="278"/>
      <c r="N827" s="279"/>
      <c r="O827" s="279"/>
      <c r="P827" s="279"/>
      <c r="Q827" s="279"/>
      <c r="R827" s="279"/>
      <c r="S827" s="279"/>
      <c r="T827" s="280"/>
      <c r="AT827" s="281" t="s">
        <v>217</v>
      </c>
      <c r="AU827" s="281" t="s">
        <v>81</v>
      </c>
      <c r="AV827" s="14" t="s">
        <v>216</v>
      </c>
      <c r="AW827" s="14" t="s">
        <v>35</v>
      </c>
      <c r="AX827" s="14" t="s">
        <v>79</v>
      </c>
      <c r="AY827" s="281" t="s">
        <v>209</v>
      </c>
    </row>
    <row r="828" s="1" customFormat="1" ht="25.5" customHeight="1">
      <c r="B828" s="47"/>
      <c r="C828" s="237" t="s">
        <v>846</v>
      </c>
      <c r="D828" s="237" t="s">
        <v>211</v>
      </c>
      <c r="E828" s="238" t="s">
        <v>1336</v>
      </c>
      <c r="F828" s="239" t="s">
        <v>1337</v>
      </c>
      <c r="G828" s="240" t="s">
        <v>343</v>
      </c>
      <c r="H828" s="241">
        <v>3</v>
      </c>
      <c r="I828" s="242"/>
      <c r="J828" s="243">
        <f>ROUND(I828*H828,2)</f>
        <v>0</v>
      </c>
      <c r="K828" s="239" t="s">
        <v>215</v>
      </c>
      <c r="L828" s="73"/>
      <c r="M828" s="244" t="s">
        <v>21</v>
      </c>
      <c r="N828" s="245" t="s">
        <v>43</v>
      </c>
      <c r="O828" s="48"/>
      <c r="P828" s="246">
        <f>O828*H828</f>
        <v>0</v>
      </c>
      <c r="Q828" s="246">
        <v>0.00696</v>
      </c>
      <c r="R828" s="246">
        <f>Q828*H828</f>
        <v>0.020879999999999999</v>
      </c>
      <c r="S828" s="246">
        <v>0</v>
      </c>
      <c r="T828" s="247">
        <f>S828*H828</f>
        <v>0</v>
      </c>
      <c r="AR828" s="25" t="s">
        <v>287</v>
      </c>
      <c r="AT828" s="25" t="s">
        <v>211</v>
      </c>
      <c r="AU828" s="25" t="s">
        <v>81</v>
      </c>
      <c r="AY828" s="25" t="s">
        <v>209</v>
      </c>
      <c r="BE828" s="248">
        <f>IF(N828="základní",J828,0)</f>
        <v>0</v>
      </c>
      <c r="BF828" s="248">
        <f>IF(N828="snížená",J828,0)</f>
        <v>0</v>
      </c>
      <c r="BG828" s="248">
        <f>IF(N828="zákl. přenesená",J828,0)</f>
        <v>0</v>
      </c>
      <c r="BH828" s="248">
        <f>IF(N828="sníž. přenesená",J828,0)</f>
        <v>0</v>
      </c>
      <c r="BI828" s="248">
        <f>IF(N828="nulová",J828,0)</f>
        <v>0</v>
      </c>
      <c r="BJ828" s="25" t="s">
        <v>79</v>
      </c>
      <c r="BK828" s="248">
        <f>ROUND(I828*H828,2)</f>
        <v>0</v>
      </c>
      <c r="BL828" s="25" t="s">
        <v>287</v>
      </c>
      <c r="BM828" s="25" t="s">
        <v>1338</v>
      </c>
    </row>
    <row r="829" s="12" customFormat="1">
      <c r="B829" s="249"/>
      <c r="C829" s="250"/>
      <c r="D829" s="251" t="s">
        <v>217</v>
      </c>
      <c r="E829" s="252" t="s">
        <v>21</v>
      </c>
      <c r="F829" s="253" t="s">
        <v>1339</v>
      </c>
      <c r="G829" s="250"/>
      <c r="H829" s="254">
        <v>3</v>
      </c>
      <c r="I829" s="255"/>
      <c r="J829" s="250"/>
      <c r="K829" s="250"/>
      <c r="L829" s="256"/>
      <c r="M829" s="257"/>
      <c r="N829" s="258"/>
      <c r="O829" s="258"/>
      <c r="P829" s="258"/>
      <c r="Q829" s="258"/>
      <c r="R829" s="258"/>
      <c r="S829" s="258"/>
      <c r="T829" s="259"/>
      <c r="AT829" s="260" t="s">
        <v>217</v>
      </c>
      <c r="AU829" s="260" t="s">
        <v>81</v>
      </c>
      <c r="AV829" s="12" t="s">
        <v>81</v>
      </c>
      <c r="AW829" s="12" t="s">
        <v>35</v>
      </c>
      <c r="AX829" s="12" t="s">
        <v>72</v>
      </c>
      <c r="AY829" s="260" t="s">
        <v>209</v>
      </c>
    </row>
    <row r="830" s="13" customFormat="1">
      <c r="B830" s="261"/>
      <c r="C830" s="262"/>
      <c r="D830" s="251" t="s">
        <v>217</v>
      </c>
      <c r="E830" s="263" t="s">
        <v>21</v>
      </c>
      <c r="F830" s="264" t="s">
        <v>1335</v>
      </c>
      <c r="G830" s="262"/>
      <c r="H830" s="263" t="s">
        <v>21</v>
      </c>
      <c r="I830" s="265"/>
      <c r="J830" s="262"/>
      <c r="K830" s="262"/>
      <c r="L830" s="266"/>
      <c r="M830" s="267"/>
      <c r="N830" s="268"/>
      <c r="O830" s="268"/>
      <c r="P830" s="268"/>
      <c r="Q830" s="268"/>
      <c r="R830" s="268"/>
      <c r="S830" s="268"/>
      <c r="T830" s="269"/>
      <c r="AT830" s="270" t="s">
        <v>217</v>
      </c>
      <c r="AU830" s="270" t="s">
        <v>81</v>
      </c>
      <c r="AV830" s="13" t="s">
        <v>79</v>
      </c>
      <c r="AW830" s="13" t="s">
        <v>35</v>
      </c>
      <c r="AX830" s="13" t="s">
        <v>72</v>
      </c>
      <c r="AY830" s="270" t="s">
        <v>209</v>
      </c>
    </row>
    <row r="831" s="14" customFormat="1">
      <c r="B831" s="271"/>
      <c r="C831" s="272"/>
      <c r="D831" s="251" t="s">
        <v>217</v>
      </c>
      <c r="E831" s="273" t="s">
        <v>21</v>
      </c>
      <c r="F831" s="274" t="s">
        <v>220</v>
      </c>
      <c r="G831" s="272"/>
      <c r="H831" s="275">
        <v>3</v>
      </c>
      <c r="I831" s="276"/>
      <c r="J831" s="272"/>
      <c r="K831" s="272"/>
      <c r="L831" s="277"/>
      <c r="M831" s="278"/>
      <c r="N831" s="279"/>
      <c r="O831" s="279"/>
      <c r="P831" s="279"/>
      <c r="Q831" s="279"/>
      <c r="R831" s="279"/>
      <c r="S831" s="279"/>
      <c r="T831" s="280"/>
      <c r="AT831" s="281" t="s">
        <v>217</v>
      </c>
      <c r="AU831" s="281" t="s">
        <v>81</v>
      </c>
      <c r="AV831" s="14" t="s">
        <v>216</v>
      </c>
      <c r="AW831" s="14" t="s">
        <v>35</v>
      </c>
      <c r="AX831" s="14" t="s">
        <v>79</v>
      </c>
      <c r="AY831" s="281" t="s">
        <v>209</v>
      </c>
    </row>
    <row r="832" s="1" customFormat="1" ht="16.5" customHeight="1">
      <c r="B832" s="47"/>
      <c r="C832" s="237" t="s">
        <v>1340</v>
      </c>
      <c r="D832" s="237" t="s">
        <v>211</v>
      </c>
      <c r="E832" s="238" t="s">
        <v>1341</v>
      </c>
      <c r="F832" s="239" t="s">
        <v>1342</v>
      </c>
      <c r="G832" s="240" t="s">
        <v>299</v>
      </c>
      <c r="H832" s="241">
        <v>0.73099999999999998</v>
      </c>
      <c r="I832" s="242"/>
      <c r="J832" s="243">
        <f>ROUND(I832*H832,2)</f>
        <v>0</v>
      </c>
      <c r="K832" s="239" t="s">
        <v>215</v>
      </c>
      <c r="L832" s="73"/>
      <c r="M832" s="244" t="s">
        <v>21</v>
      </c>
      <c r="N832" s="245" t="s">
        <v>43</v>
      </c>
      <c r="O832" s="48"/>
      <c r="P832" s="246">
        <f>O832*H832</f>
        <v>0</v>
      </c>
      <c r="Q832" s="246">
        <v>0</v>
      </c>
      <c r="R832" s="246">
        <f>Q832*H832</f>
        <v>0</v>
      </c>
      <c r="S832" s="246">
        <v>0</v>
      </c>
      <c r="T832" s="247">
        <f>S832*H832</f>
        <v>0</v>
      </c>
      <c r="AR832" s="25" t="s">
        <v>287</v>
      </c>
      <c r="AT832" s="25" t="s">
        <v>211</v>
      </c>
      <c r="AU832" s="25" t="s">
        <v>81</v>
      </c>
      <c r="AY832" s="25" t="s">
        <v>209</v>
      </c>
      <c r="BE832" s="248">
        <f>IF(N832="základní",J832,0)</f>
        <v>0</v>
      </c>
      <c r="BF832" s="248">
        <f>IF(N832="snížená",J832,0)</f>
        <v>0</v>
      </c>
      <c r="BG832" s="248">
        <f>IF(N832="zákl. přenesená",J832,0)</f>
        <v>0</v>
      </c>
      <c r="BH832" s="248">
        <f>IF(N832="sníž. přenesená",J832,0)</f>
        <v>0</v>
      </c>
      <c r="BI832" s="248">
        <f>IF(N832="nulová",J832,0)</f>
        <v>0</v>
      </c>
      <c r="BJ832" s="25" t="s">
        <v>79</v>
      </c>
      <c r="BK832" s="248">
        <f>ROUND(I832*H832,2)</f>
        <v>0</v>
      </c>
      <c r="BL832" s="25" t="s">
        <v>287</v>
      </c>
      <c r="BM832" s="25" t="s">
        <v>1343</v>
      </c>
    </row>
    <row r="833" s="1" customFormat="1" ht="16.5" customHeight="1">
      <c r="B833" s="47"/>
      <c r="C833" s="237" t="s">
        <v>848</v>
      </c>
      <c r="D833" s="237" t="s">
        <v>211</v>
      </c>
      <c r="E833" s="238" t="s">
        <v>1344</v>
      </c>
      <c r="F833" s="239" t="s">
        <v>1345</v>
      </c>
      <c r="G833" s="240" t="s">
        <v>299</v>
      </c>
      <c r="H833" s="241">
        <v>0.73099999999999998</v>
      </c>
      <c r="I833" s="242"/>
      <c r="J833" s="243">
        <f>ROUND(I833*H833,2)</f>
        <v>0</v>
      </c>
      <c r="K833" s="239" t="s">
        <v>215</v>
      </c>
      <c r="L833" s="73"/>
      <c r="M833" s="244" t="s">
        <v>21</v>
      </c>
      <c r="N833" s="245" t="s">
        <v>43</v>
      </c>
      <c r="O833" s="48"/>
      <c r="P833" s="246">
        <f>O833*H833</f>
        <v>0</v>
      </c>
      <c r="Q833" s="246">
        <v>0</v>
      </c>
      <c r="R833" s="246">
        <f>Q833*H833</f>
        <v>0</v>
      </c>
      <c r="S833" s="246">
        <v>0</v>
      </c>
      <c r="T833" s="247">
        <f>S833*H833</f>
        <v>0</v>
      </c>
      <c r="AR833" s="25" t="s">
        <v>287</v>
      </c>
      <c r="AT833" s="25" t="s">
        <v>211</v>
      </c>
      <c r="AU833" s="25" t="s">
        <v>81</v>
      </c>
      <c r="AY833" s="25" t="s">
        <v>209</v>
      </c>
      <c r="BE833" s="248">
        <f>IF(N833="základní",J833,0)</f>
        <v>0</v>
      </c>
      <c r="BF833" s="248">
        <f>IF(N833="snížená",J833,0)</f>
        <v>0</v>
      </c>
      <c r="BG833" s="248">
        <f>IF(N833="zákl. přenesená",J833,0)</f>
        <v>0</v>
      </c>
      <c r="BH833" s="248">
        <f>IF(N833="sníž. přenesená",J833,0)</f>
        <v>0</v>
      </c>
      <c r="BI833" s="248">
        <f>IF(N833="nulová",J833,0)</f>
        <v>0</v>
      </c>
      <c r="BJ833" s="25" t="s">
        <v>79</v>
      </c>
      <c r="BK833" s="248">
        <f>ROUND(I833*H833,2)</f>
        <v>0</v>
      </c>
      <c r="BL833" s="25" t="s">
        <v>287</v>
      </c>
      <c r="BM833" s="25" t="s">
        <v>1346</v>
      </c>
    </row>
    <row r="834" s="11" customFormat="1" ht="29.88" customHeight="1">
      <c r="B834" s="221"/>
      <c r="C834" s="222"/>
      <c r="D834" s="223" t="s">
        <v>71</v>
      </c>
      <c r="E834" s="235" t="s">
        <v>1347</v>
      </c>
      <c r="F834" s="235" t="s">
        <v>1348</v>
      </c>
      <c r="G834" s="222"/>
      <c r="H834" s="222"/>
      <c r="I834" s="225"/>
      <c r="J834" s="236">
        <f>BK834</f>
        <v>0</v>
      </c>
      <c r="K834" s="222"/>
      <c r="L834" s="227"/>
      <c r="M834" s="228"/>
      <c r="N834" s="229"/>
      <c r="O834" s="229"/>
      <c r="P834" s="230">
        <f>SUM(P835:P860)</f>
        <v>0</v>
      </c>
      <c r="Q834" s="229"/>
      <c r="R834" s="230">
        <f>SUM(R835:R860)</f>
        <v>0.73255999999999999</v>
      </c>
      <c r="S834" s="229"/>
      <c r="T834" s="231">
        <f>SUM(T835:T860)</f>
        <v>0.183</v>
      </c>
      <c r="AR834" s="232" t="s">
        <v>81</v>
      </c>
      <c r="AT834" s="233" t="s">
        <v>71</v>
      </c>
      <c r="AU834" s="233" t="s">
        <v>79</v>
      </c>
      <c r="AY834" s="232" t="s">
        <v>209</v>
      </c>
      <c r="BK834" s="234">
        <f>SUM(BK835:BK860)</f>
        <v>0</v>
      </c>
    </row>
    <row r="835" s="1" customFormat="1" ht="16.5" customHeight="1">
      <c r="B835" s="47"/>
      <c r="C835" s="237" t="s">
        <v>1349</v>
      </c>
      <c r="D835" s="237" t="s">
        <v>211</v>
      </c>
      <c r="E835" s="238" t="s">
        <v>1350</v>
      </c>
      <c r="F835" s="239" t="s">
        <v>1351</v>
      </c>
      <c r="G835" s="240" t="s">
        <v>343</v>
      </c>
      <c r="H835" s="241">
        <v>5</v>
      </c>
      <c r="I835" s="242"/>
      <c r="J835" s="243">
        <f>ROUND(I835*H835,2)</f>
        <v>0</v>
      </c>
      <c r="K835" s="239" t="s">
        <v>215</v>
      </c>
      <c r="L835" s="73"/>
      <c r="M835" s="244" t="s">
        <v>21</v>
      </c>
      <c r="N835" s="245" t="s">
        <v>43</v>
      </c>
      <c r="O835" s="48"/>
      <c r="P835" s="246">
        <f>O835*H835</f>
        <v>0</v>
      </c>
      <c r="Q835" s="246">
        <v>0</v>
      </c>
      <c r="R835" s="246">
        <f>Q835*H835</f>
        <v>0</v>
      </c>
      <c r="S835" s="246">
        <v>0.0018</v>
      </c>
      <c r="T835" s="247">
        <f>S835*H835</f>
        <v>0.0089999999999999993</v>
      </c>
      <c r="AR835" s="25" t="s">
        <v>287</v>
      </c>
      <c r="AT835" s="25" t="s">
        <v>211</v>
      </c>
      <c r="AU835" s="25" t="s">
        <v>81</v>
      </c>
      <c r="AY835" s="25" t="s">
        <v>209</v>
      </c>
      <c r="BE835" s="248">
        <f>IF(N835="základní",J835,0)</f>
        <v>0</v>
      </c>
      <c r="BF835" s="248">
        <f>IF(N835="snížená",J835,0)</f>
        <v>0</v>
      </c>
      <c r="BG835" s="248">
        <f>IF(N835="zákl. přenesená",J835,0)</f>
        <v>0</v>
      </c>
      <c r="BH835" s="248">
        <f>IF(N835="sníž. přenesená",J835,0)</f>
        <v>0</v>
      </c>
      <c r="BI835" s="248">
        <f>IF(N835="nulová",J835,0)</f>
        <v>0</v>
      </c>
      <c r="BJ835" s="25" t="s">
        <v>79</v>
      </c>
      <c r="BK835" s="248">
        <f>ROUND(I835*H835,2)</f>
        <v>0</v>
      </c>
      <c r="BL835" s="25" t="s">
        <v>287</v>
      </c>
      <c r="BM835" s="25" t="s">
        <v>1352</v>
      </c>
    </row>
    <row r="836" s="1" customFormat="1" ht="16.5" customHeight="1">
      <c r="B836" s="47"/>
      <c r="C836" s="237" t="s">
        <v>854</v>
      </c>
      <c r="D836" s="237" t="s">
        <v>211</v>
      </c>
      <c r="E836" s="238" t="s">
        <v>1353</v>
      </c>
      <c r="F836" s="239" t="s">
        <v>1354</v>
      </c>
      <c r="G836" s="240" t="s">
        <v>390</v>
      </c>
      <c r="H836" s="241">
        <v>12</v>
      </c>
      <c r="I836" s="242"/>
      <c r="J836" s="243">
        <f>ROUND(I836*H836,2)</f>
        <v>0</v>
      </c>
      <c r="K836" s="239" t="s">
        <v>21</v>
      </c>
      <c r="L836" s="73"/>
      <c r="M836" s="244" t="s">
        <v>21</v>
      </c>
      <c r="N836" s="245" t="s">
        <v>43</v>
      </c>
      <c r="O836" s="48"/>
      <c r="P836" s="246">
        <f>O836*H836</f>
        <v>0</v>
      </c>
      <c r="Q836" s="246">
        <v>0</v>
      </c>
      <c r="R836" s="246">
        <f>Q836*H836</f>
        <v>0</v>
      </c>
      <c r="S836" s="246">
        <v>0</v>
      </c>
      <c r="T836" s="247">
        <f>S836*H836</f>
        <v>0</v>
      </c>
      <c r="AR836" s="25" t="s">
        <v>287</v>
      </c>
      <c r="AT836" s="25" t="s">
        <v>211</v>
      </c>
      <c r="AU836" s="25" t="s">
        <v>81</v>
      </c>
      <c r="AY836" s="25" t="s">
        <v>209</v>
      </c>
      <c r="BE836" s="248">
        <f>IF(N836="základní",J836,0)</f>
        <v>0</v>
      </c>
      <c r="BF836" s="248">
        <f>IF(N836="snížená",J836,0)</f>
        <v>0</v>
      </c>
      <c r="BG836" s="248">
        <f>IF(N836="zákl. přenesená",J836,0)</f>
        <v>0</v>
      </c>
      <c r="BH836" s="248">
        <f>IF(N836="sníž. přenesená",J836,0)</f>
        <v>0</v>
      </c>
      <c r="BI836" s="248">
        <f>IF(N836="nulová",J836,0)</f>
        <v>0</v>
      </c>
      <c r="BJ836" s="25" t="s">
        <v>79</v>
      </c>
      <c r="BK836" s="248">
        <f>ROUND(I836*H836,2)</f>
        <v>0</v>
      </c>
      <c r="BL836" s="25" t="s">
        <v>287</v>
      </c>
      <c r="BM836" s="25" t="s">
        <v>1355</v>
      </c>
    </row>
    <row r="837" s="1" customFormat="1" ht="16.5" customHeight="1">
      <c r="B837" s="47"/>
      <c r="C837" s="237" t="s">
        <v>1356</v>
      </c>
      <c r="D837" s="237" t="s">
        <v>211</v>
      </c>
      <c r="E837" s="238" t="s">
        <v>1357</v>
      </c>
      <c r="F837" s="239" t="s">
        <v>1358</v>
      </c>
      <c r="G837" s="240" t="s">
        <v>343</v>
      </c>
      <c r="H837" s="241">
        <v>1</v>
      </c>
      <c r="I837" s="242"/>
      <c r="J837" s="243">
        <f>ROUND(I837*H837,2)</f>
        <v>0</v>
      </c>
      <c r="K837" s="239" t="s">
        <v>215</v>
      </c>
      <c r="L837" s="73"/>
      <c r="M837" s="244" t="s">
        <v>21</v>
      </c>
      <c r="N837" s="245" t="s">
        <v>43</v>
      </c>
      <c r="O837" s="48"/>
      <c r="P837" s="246">
        <f>O837*H837</f>
        <v>0</v>
      </c>
      <c r="Q837" s="246">
        <v>0</v>
      </c>
      <c r="R837" s="246">
        <f>Q837*H837</f>
        <v>0</v>
      </c>
      <c r="S837" s="246">
        <v>0.17399999999999999</v>
      </c>
      <c r="T837" s="247">
        <f>S837*H837</f>
        <v>0.17399999999999999</v>
      </c>
      <c r="AR837" s="25" t="s">
        <v>287</v>
      </c>
      <c r="AT837" s="25" t="s">
        <v>211</v>
      </c>
      <c r="AU837" s="25" t="s">
        <v>81</v>
      </c>
      <c r="AY837" s="25" t="s">
        <v>209</v>
      </c>
      <c r="BE837" s="248">
        <f>IF(N837="základní",J837,0)</f>
        <v>0</v>
      </c>
      <c r="BF837" s="248">
        <f>IF(N837="snížená",J837,0)</f>
        <v>0</v>
      </c>
      <c r="BG837" s="248">
        <f>IF(N837="zákl. přenesená",J837,0)</f>
        <v>0</v>
      </c>
      <c r="BH837" s="248">
        <f>IF(N837="sníž. přenesená",J837,0)</f>
        <v>0</v>
      </c>
      <c r="BI837" s="248">
        <f>IF(N837="nulová",J837,0)</f>
        <v>0</v>
      </c>
      <c r="BJ837" s="25" t="s">
        <v>79</v>
      </c>
      <c r="BK837" s="248">
        <f>ROUND(I837*H837,2)</f>
        <v>0</v>
      </c>
      <c r="BL837" s="25" t="s">
        <v>287</v>
      </c>
      <c r="BM837" s="25" t="s">
        <v>1359</v>
      </c>
    </row>
    <row r="838" s="1" customFormat="1" ht="16.5" customHeight="1">
      <c r="B838" s="47"/>
      <c r="C838" s="237" t="s">
        <v>858</v>
      </c>
      <c r="D838" s="237" t="s">
        <v>211</v>
      </c>
      <c r="E838" s="238" t="s">
        <v>1360</v>
      </c>
      <c r="F838" s="239" t="s">
        <v>1361</v>
      </c>
      <c r="G838" s="240" t="s">
        <v>343</v>
      </c>
      <c r="H838" s="241">
        <v>2</v>
      </c>
      <c r="I838" s="242"/>
      <c r="J838" s="243">
        <f>ROUND(I838*H838,2)</f>
        <v>0</v>
      </c>
      <c r="K838" s="239" t="s">
        <v>619</v>
      </c>
      <c r="L838" s="73"/>
      <c r="M838" s="244" t="s">
        <v>21</v>
      </c>
      <c r="N838" s="245" t="s">
        <v>43</v>
      </c>
      <c r="O838" s="48"/>
      <c r="P838" s="246">
        <f>O838*H838</f>
        <v>0</v>
      </c>
      <c r="Q838" s="246">
        <v>0.0020799999999999998</v>
      </c>
      <c r="R838" s="246">
        <f>Q838*H838</f>
        <v>0.0041599999999999996</v>
      </c>
      <c r="S838" s="246">
        <v>0</v>
      </c>
      <c r="T838" s="247">
        <f>S838*H838</f>
        <v>0</v>
      </c>
      <c r="AR838" s="25" t="s">
        <v>287</v>
      </c>
      <c r="AT838" s="25" t="s">
        <v>211</v>
      </c>
      <c r="AU838" s="25" t="s">
        <v>81</v>
      </c>
      <c r="AY838" s="25" t="s">
        <v>209</v>
      </c>
      <c r="BE838" s="248">
        <f>IF(N838="základní",J838,0)</f>
        <v>0</v>
      </c>
      <c r="BF838" s="248">
        <f>IF(N838="snížená",J838,0)</f>
        <v>0</v>
      </c>
      <c r="BG838" s="248">
        <f>IF(N838="zákl. přenesená",J838,0)</f>
        <v>0</v>
      </c>
      <c r="BH838" s="248">
        <f>IF(N838="sníž. přenesená",J838,0)</f>
        <v>0</v>
      </c>
      <c r="BI838" s="248">
        <f>IF(N838="nulová",J838,0)</f>
        <v>0</v>
      </c>
      <c r="BJ838" s="25" t="s">
        <v>79</v>
      </c>
      <c r="BK838" s="248">
        <f>ROUND(I838*H838,2)</f>
        <v>0</v>
      </c>
      <c r="BL838" s="25" t="s">
        <v>287</v>
      </c>
      <c r="BM838" s="25" t="s">
        <v>1362</v>
      </c>
    </row>
    <row r="839" s="1" customFormat="1" ht="16.5" customHeight="1">
      <c r="B839" s="47"/>
      <c r="C839" s="237" t="s">
        <v>1363</v>
      </c>
      <c r="D839" s="237" t="s">
        <v>211</v>
      </c>
      <c r="E839" s="238" t="s">
        <v>1364</v>
      </c>
      <c r="F839" s="239" t="s">
        <v>1365</v>
      </c>
      <c r="G839" s="240" t="s">
        <v>343</v>
      </c>
      <c r="H839" s="241">
        <v>2</v>
      </c>
      <c r="I839" s="242"/>
      <c r="J839" s="243">
        <f>ROUND(I839*H839,2)</f>
        <v>0</v>
      </c>
      <c r="K839" s="239" t="s">
        <v>619</v>
      </c>
      <c r="L839" s="73"/>
      <c r="M839" s="244" t="s">
        <v>21</v>
      </c>
      <c r="N839" s="245" t="s">
        <v>43</v>
      </c>
      <c r="O839" s="48"/>
      <c r="P839" s="246">
        <f>O839*H839</f>
        <v>0</v>
      </c>
      <c r="Q839" s="246">
        <v>0</v>
      </c>
      <c r="R839" s="246">
        <f>Q839*H839</f>
        <v>0</v>
      </c>
      <c r="S839" s="246">
        <v>0</v>
      </c>
      <c r="T839" s="247">
        <f>S839*H839</f>
        <v>0</v>
      </c>
      <c r="AR839" s="25" t="s">
        <v>287</v>
      </c>
      <c r="AT839" s="25" t="s">
        <v>211</v>
      </c>
      <c r="AU839" s="25" t="s">
        <v>81</v>
      </c>
      <c r="AY839" s="25" t="s">
        <v>209</v>
      </c>
      <c r="BE839" s="248">
        <f>IF(N839="základní",J839,0)</f>
        <v>0</v>
      </c>
      <c r="BF839" s="248">
        <f>IF(N839="snížená",J839,0)</f>
        <v>0</v>
      </c>
      <c r="BG839" s="248">
        <f>IF(N839="zákl. přenesená",J839,0)</f>
        <v>0</v>
      </c>
      <c r="BH839" s="248">
        <f>IF(N839="sníž. přenesená",J839,0)</f>
        <v>0</v>
      </c>
      <c r="BI839" s="248">
        <f>IF(N839="nulová",J839,0)</f>
        <v>0</v>
      </c>
      <c r="BJ839" s="25" t="s">
        <v>79</v>
      </c>
      <c r="BK839" s="248">
        <f>ROUND(I839*H839,2)</f>
        <v>0</v>
      </c>
      <c r="BL839" s="25" t="s">
        <v>287</v>
      </c>
      <c r="BM839" s="25" t="s">
        <v>1366</v>
      </c>
    </row>
    <row r="840" s="1" customFormat="1" ht="16.5" customHeight="1">
      <c r="B840" s="47"/>
      <c r="C840" s="237" t="s">
        <v>863</v>
      </c>
      <c r="D840" s="237" t="s">
        <v>211</v>
      </c>
      <c r="E840" s="238" t="s">
        <v>1367</v>
      </c>
      <c r="F840" s="239" t="s">
        <v>1368</v>
      </c>
      <c r="G840" s="240" t="s">
        <v>343</v>
      </c>
      <c r="H840" s="241">
        <v>1</v>
      </c>
      <c r="I840" s="242"/>
      <c r="J840" s="243">
        <f>ROUND(I840*H840,2)</f>
        <v>0</v>
      </c>
      <c r="K840" s="239" t="s">
        <v>619</v>
      </c>
      <c r="L840" s="73"/>
      <c r="M840" s="244" t="s">
        <v>21</v>
      </c>
      <c r="N840" s="245" t="s">
        <v>43</v>
      </c>
      <c r="O840" s="48"/>
      <c r="P840" s="246">
        <f>O840*H840</f>
        <v>0</v>
      </c>
      <c r="Q840" s="246">
        <v>0</v>
      </c>
      <c r="R840" s="246">
        <f>Q840*H840</f>
        <v>0</v>
      </c>
      <c r="S840" s="246">
        <v>0</v>
      </c>
      <c r="T840" s="247">
        <f>S840*H840</f>
        <v>0</v>
      </c>
      <c r="AR840" s="25" t="s">
        <v>287</v>
      </c>
      <c r="AT840" s="25" t="s">
        <v>211</v>
      </c>
      <c r="AU840" s="25" t="s">
        <v>81</v>
      </c>
      <c r="AY840" s="25" t="s">
        <v>209</v>
      </c>
      <c r="BE840" s="248">
        <f>IF(N840="základní",J840,0)</f>
        <v>0</v>
      </c>
      <c r="BF840" s="248">
        <f>IF(N840="snížená",J840,0)</f>
        <v>0</v>
      </c>
      <c r="BG840" s="248">
        <f>IF(N840="zákl. přenesená",J840,0)</f>
        <v>0</v>
      </c>
      <c r="BH840" s="248">
        <f>IF(N840="sníž. přenesená",J840,0)</f>
        <v>0</v>
      </c>
      <c r="BI840" s="248">
        <f>IF(N840="nulová",J840,0)</f>
        <v>0</v>
      </c>
      <c r="BJ840" s="25" t="s">
        <v>79</v>
      </c>
      <c r="BK840" s="248">
        <f>ROUND(I840*H840,2)</f>
        <v>0</v>
      </c>
      <c r="BL840" s="25" t="s">
        <v>287</v>
      </c>
      <c r="BM840" s="25" t="s">
        <v>1369</v>
      </c>
    </row>
    <row r="841" s="1" customFormat="1" ht="16.5" customHeight="1">
      <c r="B841" s="47"/>
      <c r="C841" s="237" t="s">
        <v>1370</v>
      </c>
      <c r="D841" s="237" t="s">
        <v>211</v>
      </c>
      <c r="E841" s="238" t="s">
        <v>1371</v>
      </c>
      <c r="F841" s="239" t="s">
        <v>1372</v>
      </c>
      <c r="G841" s="240" t="s">
        <v>343</v>
      </c>
      <c r="H841" s="241">
        <v>1</v>
      </c>
      <c r="I841" s="242"/>
      <c r="J841" s="243">
        <f>ROUND(I841*H841,2)</f>
        <v>0</v>
      </c>
      <c r="K841" s="239" t="s">
        <v>619</v>
      </c>
      <c r="L841" s="73"/>
      <c r="M841" s="244" t="s">
        <v>21</v>
      </c>
      <c r="N841" s="245" t="s">
        <v>43</v>
      </c>
      <c r="O841" s="48"/>
      <c r="P841" s="246">
        <f>O841*H841</f>
        <v>0</v>
      </c>
      <c r="Q841" s="246">
        <v>0</v>
      </c>
      <c r="R841" s="246">
        <f>Q841*H841</f>
        <v>0</v>
      </c>
      <c r="S841" s="246">
        <v>0</v>
      </c>
      <c r="T841" s="247">
        <f>S841*H841</f>
        <v>0</v>
      </c>
      <c r="AR841" s="25" t="s">
        <v>287</v>
      </c>
      <c r="AT841" s="25" t="s">
        <v>211</v>
      </c>
      <c r="AU841" s="25" t="s">
        <v>81</v>
      </c>
      <c r="AY841" s="25" t="s">
        <v>209</v>
      </c>
      <c r="BE841" s="248">
        <f>IF(N841="základní",J841,0)</f>
        <v>0</v>
      </c>
      <c r="BF841" s="248">
        <f>IF(N841="snížená",J841,0)</f>
        <v>0</v>
      </c>
      <c r="BG841" s="248">
        <f>IF(N841="zákl. přenesená",J841,0)</f>
        <v>0</v>
      </c>
      <c r="BH841" s="248">
        <f>IF(N841="sníž. přenesená",J841,0)</f>
        <v>0</v>
      </c>
      <c r="BI841" s="248">
        <f>IF(N841="nulová",J841,0)</f>
        <v>0</v>
      </c>
      <c r="BJ841" s="25" t="s">
        <v>79</v>
      </c>
      <c r="BK841" s="248">
        <f>ROUND(I841*H841,2)</f>
        <v>0</v>
      </c>
      <c r="BL841" s="25" t="s">
        <v>287</v>
      </c>
      <c r="BM841" s="25" t="s">
        <v>1373</v>
      </c>
    </row>
    <row r="842" s="1" customFormat="1" ht="16.5" customHeight="1">
      <c r="B842" s="47"/>
      <c r="C842" s="237" t="s">
        <v>865</v>
      </c>
      <c r="D842" s="237" t="s">
        <v>211</v>
      </c>
      <c r="E842" s="238" t="s">
        <v>1374</v>
      </c>
      <c r="F842" s="239" t="s">
        <v>1375</v>
      </c>
      <c r="G842" s="240" t="s">
        <v>343</v>
      </c>
      <c r="H842" s="241">
        <v>1</v>
      </c>
      <c r="I842" s="242"/>
      <c r="J842" s="243">
        <f>ROUND(I842*H842,2)</f>
        <v>0</v>
      </c>
      <c r="K842" s="239" t="s">
        <v>619</v>
      </c>
      <c r="L842" s="73"/>
      <c r="M842" s="244" t="s">
        <v>21</v>
      </c>
      <c r="N842" s="245" t="s">
        <v>43</v>
      </c>
      <c r="O842" s="48"/>
      <c r="P842" s="246">
        <f>O842*H842</f>
        <v>0</v>
      </c>
      <c r="Q842" s="246">
        <v>0</v>
      </c>
      <c r="R842" s="246">
        <f>Q842*H842</f>
        <v>0</v>
      </c>
      <c r="S842" s="246">
        <v>0</v>
      </c>
      <c r="T842" s="247">
        <f>S842*H842</f>
        <v>0</v>
      </c>
      <c r="AR842" s="25" t="s">
        <v>287</v>
      </c>
      <c r="AT842" s="25" t="s">
        <v>211</v>
      </c>
      <c r="AU842" s="25" t="s">
        <v>81</v>
      </c>
      <c r="AY842" s="25" t="s">
        <v>209</v>
      </c>
      <c r="BE842" s="248">
        <f>IF(N842="základní",J842,0)</f>
        <v>0</v>
      </c>
      <c r="BF842" s="248">
        <f>IF(N842="snížená",J842,0)</f>
        <v>0</v>
      </c>
      <c r="BG842" s="248">
        <f>IF(N842="zákl. přenesená",J842,0)</f>
        <v>0</v>
      </c>
      <c r="BH842" s="248">
        <f>IF(N842="sníž. přenesená",J842,0)</f>
        <v>0</v>
      </c>
      <c r="BI842" s="248">
        <f>IF(N842="nulová",J842,0)</f>
        <v>0</v>
      </c>
      <c r="BJ842" s="25" t="s">
        <v>79</v>
      </c>
      <c r="BK842" s="248">
        <f>ROUND(I842*H842,2)</f>
        <v>0</v>
      </c>
      <c r="BL842" s="25" t="s">
        <v>287</v>
      </c>
      <c r="BM842" s="25" t="s">
        <v>1376</v>
      </c>
    </row>
    <row r="843" s="1" customFormat="1" ht="16.5" customHeight="1">
      <c r="B843" s="47"/>
      <c r="C843" s="237" t="s">
        <v>1377</v>
      </c>
      <c r="D843" s="237" t="s">
        <v>211</v>
      </c>
      <c r="E843" s="238" t="s">
        <v>1378</v>
      </c>
      <c r="F843" s="239" t="s">
        <v>1379</v>
      </c>
      <c r="G843" s="240" t="s">
        <v>343</v>
      </c>
      <c r="H843" s="241">
        <v>1</v>
      </c>
      <c r="I843" s="242"/>
      <c r="J843" s="243">
        <f>ROUND(I843*H843,2)</f>
        <v>0</v>
      </c>
      <c r="K843" s="239" t="s">
        <v>619</v>
      </c>
      <c r="L843" s="73"/>
      <c r="M843" s="244" t="s">
        <v>21</v>
      </c>
      <c r="N843" s="245" t="s">
        <v>43</v>
      </c>
      <c r="O843" s="48"/>
      <c r="P843" s="246">
        <f>O843*H843</f>
        <v>0</v>
      </c>
      <c r="Q843" s="246">
        <v>0</v>
      </c>
      <c r="R843" s="246">
        <f>Q843*H843</f>
        <v>0</v>
      </c>
      <c r="S843" s="246">
        <v>0</v>
      </c>
      <c r="T843" s="247">
        <f>S843*H843</f>
        <v>0</v>
      </c>
      <c r="AR843" s="25" t="s">
        <v>287</v>
      </c>
      <c r="AT843" s="25" t="s">
        <v>211</v>
      </c>
      <c r="AU843" s="25" t="s">
        <v>81</v>
      </c>
      <c r="AY843" s="25" t="s">
        <v>209</v>
      </c>
      <c r="BE843" s="248">
        <f>IF(N843="základní",J843,0)</f>
        <v>0</v>
      </c>
      <c r="BF843" s="248">
        <f>IF(N843="snížená",J843,0)</f>
        <v>0</v>
      </c>
      <c r="BG843" s="248">
        <f>IF(N843="zákl. přenesená",J843,0)</f>
        <v>0</v>
      </c>
      <c r="BH843" s="248">
        <f>IF(N843="sníž. přenesená",J843,0)</f>
        <v>0</v>
      </c>
      <c r="BI843" s="248">
        <f>IF(N843="nulová",J843,0)</f>
        <v>0</v>
      </c>
      <c r="BJ843" s="25" t="s">
        <v>79</v>
      </c>
      <c r="BK843" s="248">
        <f>ROUND(I843*H843,2)</f>
        <v>0</v>
      </c>
      <c r="BL843" s="25" t="s">
        <v>287</v>
      </c>
      <c r="BM843" s="25" t="s">
        <v>1380</v>
      </c>
    </row>
    <row r="844" s="1" customFormat="1" ht="16.5" customHeight="1">
      <c r="B844" s="47"/>
      <c r="C844" s="237" t="s">
        <v>870</v>
      </c>
      <c r="D844" s="237" t="s">
        <v>211</v>
      </c>
      <c r="E844" s="238" t="s">
        <v>1381</v>
      </c>
      <c r="F844" s="239" t="s">
        <v>1382</v>
      </c>
      <c r="G844" s="240" t="s">
        <v>343</v>
      </c>
      <c r="H844" s="241">
        <v>2</v>
      </c>
      <c r="I844" s="242"/>
      <c r="J844" s="243">
        <f>ROUND(I844*H844,2)</f>
        <v>0</v>
      </c>
      <c r="K844" s="239" t="s">
        <v>619</v>
      </c>
      <c r="L844" s="73"/>
      <c r="M844" s="244" t="s">
        <v>21</v>
      </c>
      <c r="N844" s="245" t="s">
        <v>43</v>
      </c>
      <c r="O844" s="48"/>
      <c r="P844" s="246">
        <f>O844*H844</f>
        <v>0</v>
      </c>
      <c r="Q844" s="246">
        <v>0</v>
      </c>
      <c r="R844" s="246">
        <f>Q844*H844</f>
        <v>0</v>
      </c>
      <c r="S844" s="246">
        <v>0</v>
      </c>
      <c r="T844" s="247">
        <f>S844*H844</f>
        <v>0</v>
      </c>
      <c r="AR844" s="25" t="s">
        <v>287</v>
      </c>
      <c r="AT844" s="25" t="s">
        <v>211</v>
      </c>
      <c r="AU844" s="25" t="s">
        <v>81</v>
      </c>
      <c r="AY844" s="25" t="s">
        <v>209</v>
      </c>
      <c r="BE844" s="248">
        <f>IF(N844="základní",J844,0)</f>
        <v>0</v>
      </c>
      <c r="BF844" s="248">
        <f>IF(N844="snížená",J844,0)</f>
        <v>0</v>
      </c>
      <c r="BG844" s="248">
        <f>IF(N844="zákl. přenesená",J844,0)</f>
        <v>0</v>
      </c>
      <c r="BH844" s="248">
        <f>IF(N844="sníž. přenesená",J844,0)</f>
        <v>0</v>
      </c>
      <c r="BI844" s="248">
        <f>IF(N844="nulová",J844,0)</f>
        <v>0</v>
      </c>
      <c r="BJ844" s="25" t="s">
        <v>79</v>
      </c>
      <c r="BK844" s="248">
        <f>ROUND(I844*H844,2)</f>
        <v>0</v>
      </c>
      <c r="BL844" s="25" t="s">
        <v>287</v>
      </c>
      <c r="BM844" s="25" t="s">
        <v>1383</v>
      </c>
    </row>
    <row r="845" s="1" customFormat="1" ht="16.5" customHeight="1">
      <c r="B845" s="47"/>
      <c r="C845" s="237" t="s">
        <v>1384</v>
      </c>
      <c r="D845" s="237" t="s">
        <v>211</v>
      </c>
      <c r="E845" s="238" t="s">
        <v>1385</v>
      </c>
      <c r="F845" s="239" t="s">
        <v>1386</v>
      </c>
      <c r="G845" s="240" t="s">
        <v>343</v>
      </c>
      <c r="H845" s="241">
        <v>2</v>
      </c>
      <c r="I845" s="242"/>
      <c r="J845" s="243">
        <f>ROUND(I845*H845,2)</f>
        <v>0</v>
      </c>
      <c r="K845" s="239" t="s">
        <v>619</v>
      </c>
      <c r="L845" s="73"/>
      <c r="M845" s="244" t="s">
        <v>21</v>
      </c>
      <c r="N845" s="245" t="s">
        <v>43</v>
      </c>
      <c r="O845" s="48"/>
      <c r="P845" s="246">
        <f>O845*H845</f>
        <v>0</v>
      </c>
      <c r="Q845" s="246">
        <v>0</v>
      </c>
      <c r="R845" s="246">
        <f>Q845*H845</f>
        <v>0</v>
      </c>
      <c r="S845" s="246">
        <v>0</v>
      </c>
      <c r="T845" s="247">
        <f>S845*H845</f>
        <v>0</v>
      </c>
      <c r="AR845" s="25" t="s">
        <v>287</v>
      </c>
      <c r="AT845" s="25" t="s">
        <v>211</v>
      </c>
      <c r="AU845" s="25" t="s">
        <v>81</v>
      </c>
      <c r="AY845" s="25" t="s">
        <v>209</v>
      </c>
      <c r="BE845" s="248">
        <f>IF(N845="základní",J845,0)</f>
        <v>0</v>
      </c>
      <c r="BF845" s="248">
        <f>IF(N845="snížená",J845,0)</f>
        <v>0</v>
      </c>
      <c r="BG845" s="248">
        <f>IF(N845="zákl. přenesená",J845,0)</f>
        <v>0</v>
      </c>
      <c r="BH845" s="248">
        <f>IF(N845="sníž. přenesená",J845,0)</f>
        <v>0</v>
      </c>
      <c r="BI845" s="248">
        <f>IF(N845="nulová",J845,0)</f>
        <v>0</v>
      </c>
      <c r="BJ845" s="25" t="s">
        <v>79</v>
      </c>
      <c r="BK845" s="248">
        <f>ROUND(I845*H845,2)</f>
        <v>0</v>
      </c>
      <c r="BL845" s="25" t="s">
        <v>287</v>
      </c>
      <c r="BM845" s="25" t="s">
        <v>1387</v>
      </c>
    </row>
    <row r="846" s="1" customFormat="1" ht="16.5" customHeight="1">
      <c r="B846" s="47"/>
      <c r="C846" s="237" t="s">
        <v>875</v>
      </c>
      <c r="D846" s="237" t="s">
        <v>211</v>
      </c>
      <c r="E846" s="238" t="s">
        <v>1388</v>
      </c>
      <c r="F846" s="239" t="s">
        <v>1389</v>
      </c>
      <c r="G846" s="240" t="s">
        <v>343</v>
      </c>
      <c r="H846" s="241">
        <v>1</v>
      </c>
      <c r="I846" s="242"/>
      <c r="J846" s="243">
        <f>ROUND(I846*H846,2)</f>
        <v>0</v>
      </c>
      <c r="K846" s="239" t="s">
        <v>619</v>
      </c>
      <c r="L846" s="73"/>
      <c r="M846" s="244" t="s">
        <v>21</v>
      </c>
      <c r="N846" s="245" t="s">
        <v>43</v>
      </c>
      <c r="O846" s="48"/>
      <c r="P846" s="246">
        <f>O846*H846</f>
        <v>0</v>
      </c>
      <c r="Q846" s="246">
        <v>0</v>
      </c>
      <c r="R846" s="246">
        <f>Q846*H846</f>
        <v>0</v>
      </c>
      <c r="S846" s="246">
        <v>0</v>
      </c>
      <c r="T846" s="247">
        <f>S846*H846</f>
        <v>0</v>
      </c>
      <c r="AR846" s="25" t="s">
        <v>287</v>
      </c>
      <c r="AT846" s="25" t="s">
        <v>211</v>
      </c>
      <c r="AU846" s="25" t="s">
        <v>81</v>
      </c>
      <c r="AY846" s="25" t="s">
        <v>209</v>
      </c>
      <c r="BE846" s="248">
        <f>IF(N846="základní",J846,0)</f>
        <v>0</v>
      </c>
      <c r="BF846" s="248">
        <f>IF(N846="snížená",J846,0)</f>
        <v>0</v>
      </c>
      <c r="BG846" s="248">
        <f>IF(N846="zákl. přenesená",J846,0)</f>
        <v>0</v>
      </c>
      <c r="BH846" s="248">
        <f>IF(N846="sníž. přenesená",J846,0)</f>
        <v>0</v>
      </c>
      <c r="BI846" s="248">
        <f>IF(N846="nulová",J846,0)</f>
        <v>0</v>
      </c>
      <c r="BJ846" s="25" t="s">
        <v>79</v>
      </c>
      <c r="BK846" s="248">
        <f>ROUND(I846*H846,2)</f>
        <v>0</v>
      </c>
      <c r="BL846" s="25" t="s">
        <v>287</v>
      </c>
      <c r="BM846" s="25" t="s">
        <v>1390</v>
      </c>
    </row>
    <row r="847" s="1" customFormat="1" ht="16.5" customHeight="1">
      <c r="B847" s="47"/>
      <c r="C847" s="237" t="s">
        <v>1391</v>
      </c>
      <c r="D847" s="237" t="s">
        <v>211</v>
      </c>
      <c r="E847" s="238" t="s">
        <v>1392</v>
      </c>
      <c r="F847" s="239" t="s">
        <v>1393</v>
      </c>
      <c r="G847" s="240" t="s">
        <v>343</v>
      </c>
      <c r="H847" s="241">
        <v>1</v>
      </c>
      <c r="I847" s="242"/>
      <c r="J847" s="243">
        <f>ROUND(I847*H847,2)</f>
        <v>0</v>
      </c>
      <c r="K847" s="239" t="s">
        <v>619</v>
      </c>
      <c r="L847" s="73"/>
      <c r="M847" s="244" t="s">
        <v>21</v>
      </c>
      <c r="N847" s="245" t="s">
        <v>43</v>
      </c>
      <c r="O847" s="48"/>
      <c r="P847" s="246">
        <f>O847*H847</f>
        <v>0</v>
      </c>
      <c r="Q847" s="246">
        <v>0</v>
      </c>
      <c r="R847" s="246">
        <f>Q847*H847</f>
        <v>0</v>
      </c>
      <c r="S847" s="246">
        <v>0</v>
      </c>
      <c r="T847" s="247">
        <f>S847*H847</f>
        <v>0</v>
      </c>
      <c r="AR847" s="25" t="s">
        <v>287</v>
      </c>
      <c r="AT847" s="25" t="s">
        <v>211</v>
      </c>
      <c r="AU847" s="25" t="s">
        <v>81</v>
      </c>
      <c r="AY847" s="25" t="s">
        <v>209</v>
      </c>
      <c r="BE847" s="248">
        <f>IF(N847="základní",J847,0)</f>
        <v>0</v>
      </c>
      <c r="BF847" s="248">
        <f>IF(N847="snížená",J847,0)</f>
        <v>0</v>
      </c>
      <c r="BG847" s="248">
        <f>IF(N847="zákl. přenesená",J847,0)</f>
        <v>0</v>
      </c>
      <c r="BH847" s="248">
        <f>IF(N847="sníž. přenesená",J847,0)</f>
        <v>0</v>
      </c>
      <c r="BI847" s="248">
        <f>IF(N847="nulová",J847,0)</f>
        <v>0</v>
      </c>
      <c r="BJ847" s="25" t="s">
        <v>79</v>
      </c>
      <c r="BK847" s="248">
        <f>ROUND(I847*H847,2)</f>
        <v>0</v>
      </c>
      <c r="BL847" s="25" t="s">
        <v>287</v>
      </c>
      <c r="BM847" s="25" t="s">
        <v>1394</v>
      </c>
    </row>
    <row r="848" s="1" customFormat="1" ht="16.5" customHeight="1">
      <c r="B848" s="47"/>
      <c r="C848" s="237" t="s">
        <v>880</v>
      </c>
      <c r="D848" s="237" t="s">
        <v>211</v>
      </c>
      <c r="E848" s="238" t="s">
        <v>1395</v>
      </c>
      <c r="F848" s="239" t="s">
        <v>1396</v>
      </c>
      <c r="G848" s="240" t="s">
        <v>343</v>
      </c>
      <c r="H848" s="241">
        <v>1</v>
      </c>
      <c r="I848" s="242"/>
      <c r="J848" s="243">
        <f>ROUND(I848*H848,2)</f>
        <v>0</v>
      </c>
      <c r="K848" s="239" t="s">
        <v>619</v>
      </c>
      <c r="L848" s="73"/>
      <c r="M848" s="244" t="s">
        <v>21</v>
      </c>
      <c r="N848" s="245" t="s">
        <v>43</v>
      </c>
      <c r="O848" s="48"/>
      <c r="P848" s="246">
        <f>O848*H848</f>
        <v>0</v>
      </c>
      <c r="Q848" s="246">
        <v>0</v>
      </c>
      <c r="R848" s="246">
        <f>Q848*H848</f>
        <v>0</v>
      </c>
      <c r="S848" s="246">
        <v>0</v>
      </c>
      <c r="T848" s="247">
        <f>S848*H848</f>
        <v>0</v>
      </c>
      <c r="AR848" s="25" t="s">
        <v>287</v>
      </c>
      <c r="AT848" s="25" t="s">
        <v>211</v>
      </c>
      <c r="AU848" s="25" t="s">
        <v>81</v>
      </c>
      <c r="AY848" s="25" t="s">
        <v>209</v>
      </c>
      <c r="BE848" s="248">
        <f>IF(N848="základní",J848,0)</f>
        <v>0</v>
      </c>
      <c r="BF848" s="248">
        <f>IF(N848="snížená",J848,0)</f>
        <v>0</v>
      </c>
      <c r="BG848" s="248">
        <f>IF(N848="zákl. přenesená",J848,0)</f>
        <v>0</v>
      </c>
      <c r="BH848" s="248">
        <f>IF(N848="sníž. přenesená",J848,0)</f>
        <v>0</v>
      </c>
      <c r="BI848" s="248">
        <f>IF(N848="nulová",J848,0)</f>
        <v>0</v>
      </c>
      <c r="BJ848" s="25" t="s">
        <v>79</v>
      </c>
      <c r="BK848" s="248">
        <f>ROUND(I848*H848,2)</f>
        <v>0</v>
      </c>
      <c r="BL848" s="25" t="s">
        <v>287</v>
      </c>
      <c r="BM848" s="25" t="s">
        <v>1397</v>
      </c>
    </row>
    <row r="849" s="1" customFormat="1" ht="16.5" customHeight="1">
      <c r="B849" s="47"/>
      <c r="C849" s="237" t="s">
        <v>1398</v>
      </c>
      <c r="D849" s="237" t="s">
        <v>211</v>
      </c>
      <c r="E849" s="238" t="s">
        <v>1399</v>
      </c>
      <c r="F849" s="239" t="s">
        <v>1400</v>
      </c>
      <c r="G849" s="240" t="s">
        <v>343</v>
      </c>
      <c r="H849" s="241">
        <v>4</v>
      </c>
      <c r="I849" s="242"/>
      <c r="J849" s="243">
        <f>ROUND(I849*H849,2)</f>
        <v>0</v>
      </c>
      <c r="K849" s="239" t="s">
        <v>619</v>
      </c>
      <c r="L849" s="73"/>
      <c r="M849" s="244" t="s">
        <v>21</v>
      </c>
      <c r="N849" s="245" t="s">
        <v>43</v>
      </c>
      <c r="O849" s="48"/>
      <c r="P849" s="246">
        <f>O849*H849</f>
        <v>0</v>
      </c>
      <c r="Q849" s="246">
        <v>0</v>
      </c>
      <c r="R849" s="246">
        <f>Q849*H849</f>
        <v>0</v>
      </c>
      <c r="S849" s="246">
        <v>0</v>
      </c>
      <c r="T849" s="247">
        <f>S849*H849</f>
        <v>0</v>
      </c>
      <c r="AR849" s="25" t="s">
        <v>287</v>
      </c>
      <c r="AT849" s="25" t="s">
        <v>211</v>
      </c>
      <c r="AU849" s="25" t="s">
        <v>81</v>
      </c>
      <c r="AY849" s="25" t="s">
        <v>209</v>
      </c>
      <c r="BE849" s="248">
        <f>IF(N849="základní",J849,0)</f>
        <v>0</v>
      </c>
      <c r="BF849" s="248">
        <f>IF(N849="snížená",J849,0)</f>
        <v>0</v>
      </c>
      <c r="BG849" s="248">
        <f>IF(N849="zákl. přenesená",J849,0)</f>
        <v>0</v>
      </c>
      <c r="BH849" s="248">
        <f>IF(N849="sníž. přenesená",J849,0)</f>
        <v>0</v>
      </c>
      <c r="BI849" s="248">
        <f>IF(N849="nulová",J849,0)</f>
        <v>0</v>
      </c>
      <c r="BJ849" s="25" t="s">
        <v>79</v>
      </c>
      <c r="BK849" s="248">
        <f>ROUND(I849*H849,2)</f>
        <v>0</v>
      </c>
      <c r="BL849" s="25" t="s">
        <v>287</v>
      </c>
      <c r="BM849" s="25" t="s">
        <v>1401</v>
      </c>
    </row>
    <row r="850" s="1" customFormat="1" ht="16.5" customHeight="1">
      <c r="B850" s="47"/>
      <c r="C850" s="237" t="s">
        <v>884</v>
      </c>
      <c r="D850" s="237" t="s">
        <v>211</v>
      </c>
      <c r="E850" s="238" t="s">
        <v>1402</v>
      </c>
      <c r="F850" s="239" t="s">
        <v>1403</v>
      </c>
      <c r="G850" s="240" t="s">
        <v>343</v>
      </c>
      <c r="H850" s="241">
        <v>1</v>
      </c>
      <c r="I850" s="242"/>
      <c r="J850" s="243">
        <f>ROUND(I850*H850,2)</f>
        <v>0</v>
      </c>
      <c r="K850" s="239" t="s">
        <v>619</v>
      </c>
      <c r="L850" s="73"/>
      <c r="M850" s="244" t="s">
        <v>21</v>
      </c>
      <c r="N850" s="245" t="s">
        <v>43</v>
      </c>
      <c r="O850" s="48"/>
      <c r="P850" s="246">
        <f>O850*H850</f>
        <v>0</v>
      </c>
      <c r="Q850" s="246">
        <v>0</v>
      </c>
      <c r="R850" s="246">
        <f>Q850*H850</f>
        <v>0</v>
      </c>
      <c r="S850" s="246">
        <v>0</v>
      </c>
      <c r="T850" s="247">
        <f>S850*H850</f>
        <v>0</v>
      </c>
      <c r="AR850" s="25" t="s">
        <v>287</v>
      </c>
      <c r="AT850" s="25" t="s">
        <v>211</v>
      </c>
      <c r="AU850" s="25" t="s">
        <v>81</v>
      </c>
      <c r="AY850" s="25" t="s">
        <v>209</v>
      </c>
      <c r="BE850" s="248">
        <f>IF(N850="základní",J850,0)</f>
        <v>0</v>
      </c>
      <c r="BF850" s="248">
        <f>IF(N850="snížená",J850,0)</f>
        <v>0</v>
      </c>
      <c r="BG850" s="248">
        <f>IF(N850="zákl. přenesená",J850,0)</f>
        <v>0</v>
      </c>
      <c r="BH850" s="248">
        <f>IF(N850="sníž. přenesená",J850,0)</f>
        <v>0</v>
      </c>
      <c r="BI850" s="248">
        <f>IF(N850="nulová",J850,0)</f>
        <v>0</v>
      </c>
      <c r="BJ850" s="25" t="s">
        <v>79</v>
      </c>
      <c r="BK850" s="248">
        <f>ROUND(I850*H850,2)</f>
        <v>0</v>
      </c>
      <c r="BL850" s="25" t="s">
        <v>287</v>
      </c>
      <c r="BM850" s="25" t="s">
        <v>1404</v>
      </c>
    </row>
    <row r="851" s="1" customFormat="1" ht="16.5" customHeight="1">
      <c r="B851" s="47"/>
      <c r="C851" s="237" t="s">
        <v>1405</v>
      </c>
      <c r="D851" s="237" t="s">
        <v>211</v>
      </c>
      <c r="E851" s="238" t="s">
        <v>1406</v>
      </c>
      <c r="F851" s="239" t="s">
        <v>1407</v>
      </c>
      <c r="G851" s="240" t="s">
        <v>343</v>
      </c>
      <c r="H851" s="241">
        <v>6</v>
      </c>
      <c r="I851" s="242"/>
      <c r="J851" s="243">
        <f>ROUND(I851*H851,2)</f>
        <v>0</v>
      </c>
      <c r="K851" s="239" t="s">
        <v>619</v>
      </c>
      <c r="L851" s="73"/>
      <c r="M851" s="244" t="s">
        <v>21</v>
      </c>
      <c r="N851" s="245" t="s">
        <v>43</v>
      </c>
      <c r="O851" s="48"/>
      <c r="P851" s="246">
        <f>O851*H851</f>
        <v>0</v>
      </c>
      <c r="Q851" s="246">
        <v>0</v>
      </c>
      <c r="R851" s="246">
        <f>Q851*H851</f>
        <v>0</v>
      </c>
      <c r="S851" s="246">
        <v>0</v>
      </c>
      <c r="T851" s="247">
        <f>S851*H851</f>
        <v>0</v>
      </c>
      <c r="AR851" s="25" t="s">
        <v>287</v>
      </c>
      <c r="AT851" s="25" t="s">
        <v>211</v>
      </c>
      <c r="AU851" s="25" t="s">
        <v>81</v>
      </c>
      <c r="AY851" s="25" t="s">
        <v>209</v>
      </c>
      <c r="BE851" s="248">
        <f>IF(N851="základní",J851,0)</f>
        <v>0</v>
      </c>
      <c r="BF851" s="248">
        <f>IF(N851="snížená",J851,0)</f>
        <v>0</v>
      </c>
      <c r="BG851" s="248">
        <f>IF(N851="zákl. přenesená",J851,0)</f>
        <v>0</v>
      </c>
      <c r="BH851" s="248">
        <f>IF(N851="sníž. přenesená",J851,0)</f>
        <v>0</v>
      </c>
      <c r="BI851" s="248">
        <f>IF(N851="nulová",J851,0)</f>
        <v>0</v>
      </c>
      <c r="BJ851" s="25" t="s">
        <v>79</v>
      </c>
      <c r="BK851" s="248">
        <f>ROUND(I851*H851,2)</f>
        <v>0</v>
      </c>
      <c r="BL851" s="25" t="s">
        <v>287</v>
      </c>
      <c r="BM851" s="25" t="s">
        <v>1408</v>
      </c>
    </row>
    <row r="852" s="1" customFormat="1" ht="16.5" customHeight="1">
      <c r="B852" s="47"/>
      <c r="C852" s="237" t="s">
        <v>889</v>
      </c>
      <c r="D852" s="237" t="s">
        <v>211</v>
      </c>
      <c r="E852" s="238" t="s">
        <v>1409</v>
      </c>
      <c r="F852" s="239" t="s">
        <v>1410</v>
      </c>
      <c r="G852" s="240" t="s">
        <v>343</v>
      </c>
      <c r="H852" s="241">
        <v>1</v>
      </c>
      <c r="I852" s="242"/>
      <c r="J852" s="243">
        <f>ROUND(I852*H852,2)</f>
        <v>0</v>
      </c>
      <c r="K852" s="239" t="s">
        <v>619</v>
      </c>
      <c r="L852" s="73"/>
      <c r="M852" s="244" t="s">
        <v>21</v>
      </c>
      <c r="N852" s="245" t="s">
        <v>43</v>
      </c>
      <c r="O852" s="48"/>
      <c r="P852" s="246">
        <f>O852*H852</f>
        <v>0</v>
      </c>
      <c r="Q852" s="246">
        <v>0</v>
      </c>
      <c r="R852" s="246">
        <f>Q852*H852</f>
        <v>0</v>
      </c>
      <c r="S852" s="246">
        <v>0</v>
      </c>
      <c r="T852" s="247">
        <f>S852*H852</f>
        <v>0</v>
      </c>
      <c r="AR852" s="25" t="s">
        <v>287</v>
      </c>
      <c r="AT852" s="25" t="s">
        <v>211</v>
      </c>
      <c r="AU852" s="25" t="s">
        <v>81</v>
      </c>
      <c r="AY852" s="25" t="s">
        <v>209</v>
      </c>
      <c r="BE852" s="248">
        <f>IF(N852="základní",J852,0)</f>
        <v>0</v>
      </c>
      <c r="BF852" s="248">
        <f>IF(N852="snížená",J852,0)</f>
        <v>0</v>
      </c>
      <c r="BG852" s="248">
        <f>IF(N852="zákl. přenesená",J852,0)</f>
        <v>0</v>
      </c>
      <c r="BH852" s="248">
        <f>IF(N852="sníž. přenesená",J852,0)</f>
        <v>0</v>
      </c>
      <c r="BI852" s="248">
        <f>IF(N852="nulová",J852,0)</f>
        <v>0</v>
      </c>
      <c r="BJ852" s="25" t="s">
        <v>79</v>
      </c>
      <c r="BK852" s="248">
        <f>ROUND(I852*H852,2)</f>
        <v>0</v>
      </c>
      <c r="BL852" s="25" t="s">
        <v>287</v>
      </c>
      <c r="BM852" s="25" t="s">
        <v>1411</v>
      </c>
    </row>
    <row r="853" s="1" customFormat="1" ht="16.5" customHeight="1">
      <c r="B853" s="47"/>
      <c r="C853" s="237" t="s">
        <v>1412</v>
      </c>
      <c r="D853" s="237" t="s">
        <v>211</v>
      </c>
      <c r="E853" s="238" t="s">
        <v>1413</v>
      </c>
      <c r="F853" s="239" t="s">
        <v>1414</v>
      </c>
      <c r="G853" s="240" t="s">
        <v>343</v>
      </c>
      <c r="H853" s="241">
        <v>1</v>
      </c>
      <c r="I853" s="242"/>
      <c r="J853" s="243">
        <f>ROUND(I853*H853,2)</f>
        <v>0</v>
      </c>
      <c r="K853" s="239" t="s">
        <v>21</v>
      </c>
      <c r="L853" s="73"/>
      <c r="M853" s="244" t="s">
        <v>21</v>
      </c>
      <c r="N853" s="245" t="s">
        <v>43</v>
      </c>
      <c r="O853" s="48"/>
      <c r="P853" s="246">
        <f>O853*H853</f>
        <v>0</v>
      </c>
      <c r="Q853" s="246">
        <v>0.040500000000000001</v>
      </c>
      <c r="R853" s="246">
        <f>Q853*H853</f>
        <v>0.040500000000000001</v>
      </c>
      <c r="S853" s="246">
        <v>0</v>
      </c>
      <c r="T853" s="247">
        <f>S853*H853</f>
        <v>0</v>
      </c>
      <c r="AR853" s="25" t="s">
        <v>287</v>
      </c>
      <c r="AT853" s="25" t="s">
        <v>211</v>
      </c>
      <c r="AU853" s="25" t="s">
        <v>81</v>
      </c>
      <c r="AY853" s="25" t="s">
        <v>209</v>
      </c>
      <c r="BE853" s="248">
        <f>IF(N853="základní",J853,0)</f>
        <v>0</v>
      </c>
      <c r="BF853" s="248">
        <f>IF(N853="snížená",J853,0)</f>
        <v>0</v>
      </c>
      <c r="BG853" s="248">
        <f>IF(N853="zákl. přenesená",J853,0)</f>
        <v>0</v>
      </c>
      <c r="BH853" s="248">
        <f>IF(N853="sníž. přenesená",J853,0)</f>
        <v>0</v>
      </c>
      <c r="BI853" s="248">
        <f>IF(N853="nulová",J853,0)</f>
        <v>0</v>
      </c>
      <c r="BJ853" s="25" t="s">
        <v>79</v>
      </c>
      <c r="BK853" s="248">
        <f>ROUND(I853*H853,2)</f>
        <v>0</v>
      </c>
      <c r="BL853" s="25" t="s">
        <v>287</v>
      </c>
      <c r="BM853" s="25" t="s">
        <v>1415</v>
      </c>
    </row>
    <row r="854" s="1" customFormat="1" ht="16.5" customHeight="1">
      <c r="B854" s="47"/>
      <c r="C854" s="237" t="s">
        <v>1416</v>
      </c>
      <c r="D854" s="237" t="s">
        <v>211</v>
      </c>
      <c r="E854" s="238" t="s">
        <v>1417</v>
      </c>
      <c r="F854" s="239" t="s">
        <v>1418</v>
      </c>
      <c r="G854" s="240" t="s">
        <v>343</v>
      </c>
      <c r="H854" s="241">
        <v>7</v>
      </c>
      <c r="I854" s="242"/>
      <c r="J854" s="243">
        <f>ROUND(I854*H854,2)</f>
        <v>0</v>
      </c>
      <c r="K854" s="239" t="s">
        <v>21</v>
      </c>
      <c r="L854" s="73"/>
      <c r="M854" s="244" t="s">
        <v>21</v>
      </c>
      <c r="N854" s="245" t="s">
        <v>43</v>
      </c>
      <c r="O854" s="48"/>
      <c r="P854" s="246">
        <f>O854*H854</f>
        <v>0</v>
      </c>
      <c r="Q854" s="246">
        <v>0.05475</v>
      </c>
      <c r="R854" s="246">
        <f>Q854*H854</f>
        <v>0.38324999999999998</v>
      </c>
      <c r="S854" s="246">
        <v>0</v>
      </c>
      <c r="T854" s="247">
        <f>S854*H854</f>
        <v>0</v>
      </c>
      <c r="AR854" s="25" t="s">
        <v>216</v>
      </c>
      <c r="AT854" s="25" t="s">
        <v>211</v>
      </c>
      <c r="AU854" s="25" t="s">
        <v>81</v>
      </c>
      <c r="AY854" s="25" t="s">
        <v>209</v>
      </c>
      <c r="BE854" s="248">
        <f>IF(N854="základní",J854,0)</f>
        <v>0</v>
      </c>
      <c r="BF854" s="248">
        <f>IF(N854="snížená",J854,0)</f>
        <v>0</v>
      </c>
      <c r="BG854" s="248">
        <f>IF(N854="zákl. přenesená",J854,0)</f>
        <v>0</v>
      </c>
      <c r="BH854" s="248">
        <f>IF(N854="sníž. přenesená",J854,0)</f>
        <v>0</v>
      </c>
      <c r="BI854" s="248">
        <f>IF(N854="nulová",J854,0)</f>
        <v>0</v>
      </c>
      <c r="BJ854" s="25" t="s">
        <v>79</v>
      </c>
      <c r="BK854" s="248">
        <f>ROUND(I854*H854,2)</f>
        <v>0</v>
      </c>
      <c r="BL854" s="25" t="s">
        <v>216</v>
      </c>
      <c r="BM854" s="25" t="s">
        <v>1134</v>
      </c>
    </row>
    <row r="855" s="1" customFormat="1" ht="16.5" customHeight="1">
      <c r="B855" s="47"/>
      <c r="C855" s="237" t="s">
        <v>1419</v>
      </c>
      <c r="D855" s="237" t="s">
        <v>211</v>
      </c>
      <c r="E855" s="238" t="s">
        <v>1420</v>
      </c>
      <c r="F855" s="239" t="s">
        <v>1421</v>
      </c>
      <c r="G855" s="240" t="s">
        <v>343</v>
      </c>
      <c r="H855" s="241">
        <v>8</v>
      </c>
      <c r="I855" s="242"/>
      <c r="J855" s="243">
        <f>ROUND(I855*H855,2)</f>
        <v>0</v>
      </c>
      <c r="K855" s="239" t="s">
        <v>21</v>
      </c>
      <c r="L855" s="73"/>
      <c r="M855" s="244" t="s">
        <v>21</v>
      </c>
      <c r="N855" s="245" t="s">
        <v>43</v>
      </c>
      <c r="O855" s="48"/>
      <c r="P855" s="246">
        <f>O855*H855</f>
        <v>0</v>
      </c>
      <c r="Q855" s="246">
        <v>0.01404</v>
      </c>
      <c r="R855" s="246">
        <f>Q855*H855</f>
        <v>0.11232</v>
      </c>
      <c r="S855" s="246">
        <v>0</v>
      </c>
      <c r="T855" s="247">
        <f>S855*H855</f>
        <v>0</v>
      </c>
      <c r="AR855" s="25" t="s">
        <v>216</v>
      </c>
      <c r="AT855" s="25" t="s">
        <v>211</v>
      </c>
      <c r="AU855" s="25" t="s">
        <v>81</v>
      </c>
      <c r="AY855" s="25" t="s">
        <v>209</v>
      </c>
      <c r="BE855" s="248">
        <f>IF(N855="základní",J855,0)</f>
        <v>0</v>
      </c>
      <c r="BF855" s="248">
        <f>IF(N855="snížená",J855,0)</f>
        <v>0</v>
      </c>
      <c r="BG855" s="248">
        <f>IF(N855="zákl. přenesená",J855,0)</f>
        <v>0</v>
      </c>
      <c r="BH855" s="248">
        <f>IF(N855="sníž. přenesená",J855,0)</f>
        <v>0</v>
      </c>
      <c r="BI855" s="248">
        <f>IF(N855="nulová",J855,0)</f>
        <v>0</v>
      </c>
      <c r="BJ855" s="25" t="s">
        <v>79</v>
      </c>
      <c r="BK855" s="248">
        <f>ROUND(I855*H855,2)</f>
        <v>0</v>
      </c>
      <c r="BL855" s="25" t="s">
        <v>216</v>
      </c>
      <c r="BM855" s="25" t="s">
        <v>1143</v>
      </c>
    </row>
    <row r="856" s="1" customFormat="1" ht="16.5" customHeight="1">
      <c r="B856" s="47"/>
      <c r="C856" s="237" t="s">
        <v>893</v>
      </c>
      <c r="D856" s="237" t="s">
        <v>211</v>
      </c>
      <c r="E856" s="238" t="s">
        <v>1422</v>
      </c>
      <c r="F856" s="239" t="s">
        <v>1423</v>
      </c>
      <c r="G856" s="240" t="s">
        <v>343</v>
      </c>
      <c r="H856" s="241">
        <v>3</v>
      </c>
      <c r="I856" s="242"/>
      <c r="J856" s="243">
        <f>ROUND(I856*H856,2)</f>
        <v>0</v>
      </c>
      <c r="K856" s="239" t="s">
        <v>21</v>
      </c>
      <c r="L856" s="73"/>
      <c r="M856" s="244" t="s">
        <v>21</v>
      </c>
      <c r="N856" s="245" t="s">
        <v>43</v>
      </c>
      <c r="O856" s="48"/>
      <c r="P856" s="246">
        <f>O856*H856</f>
        <v>0</v>
      </c>
      <c r="Q856" s="246">
        <v>0.028080000000000001</v>
      </c>
      <c r="R856" s="246">
        <f>Q856*H856</f>
        <v>0.084240000000000009</v>
      </c>
      <c r="S856" s="246">
        <v>0</v>
      </c>
      <c r="T856" s="247">
        <f>S856*H856</f>
        <v>0</v>
      </c>
      <c r="AR856" s="25" t="s">
        <v>216</v>
      </c>
      <c r="AT856" s="25" t="s">
        <v>211</v>
      </c>
      <c r="AU856" s="25" t="s">
        <v>81</v>
      </c>
      <c r="AY856" s="25" t="s">
        <v>209</v>
      </c>
      <c r="BE856" s="248">
        <f>IF(N856="základní",J856,0)</f>
        <v>0</v>
      </c>
      <c r="BF856" s="248">
        <f>IF(N856="snížená",J856,0)</f>
        <v>0</v>
      </c>
      <c r="BG856" s="248">
        <f>IF(N856="zákl. přenesená",J856,0)</f>
        <v>0</v>
      </c>
      <c r="BH856" s="248">
        <f>IF(N856="sníž. přenesená",J856,0)</f>
        <v>0</v>
      </c>
      <c r="BI856" s="248">
        <f>IF(N856="nulová",J856,0)</f>
        <v>0</v>
      </c>
      <c r="BJ856" s="25" t="s">
        <v>79</v>
      </c>
      <c r="BK856" s="248">
        <f>ROUND(I856*H856,2)</f>
        <v>0</v>
      </c>
      <c r="BL856" s="25" t="s">
        <v>216</v>
      </c>
      <c r="BM856" s="25" t="s">
        <v>1153</v>
      </c>
    </row>
    <row r="857" s="1" customFormat="1" ht="16.5" customHeight="1">
      <c r="B857" s="47"/>
      <c r="C857" s="282" t="s">
        <v>1424</v>
      </c>
      <c r="D857" s="282" t="s">
        <v>312</v>
      </c>
      <c r="E857" s="283" t="s">
        <v>1425</v>
      </c>
      <c r="F857" s="284" t="s">
        <v>1426</v>
      </c>
      <c r="G857" s="285" t="s">
        <v>343</v>
      </c>
      <c r="H857" s="286">
        <v>6</v>
      </c>
      <c r="I857" s="287"/>
      <c r="J857" s="288">
        <f>ROUND(I857*H857,2)</f>
        <v>0</v>
      </c>
      <c r="K857" s="284" t="s">
        <v>24</v>
      </c>
      <c r="L857" s="289"/>
      <c r="M857" s="290" t="s">
        <v>21</v>
      </c>
      <c r="N857" s="291" t="s">
        <v>43</v>
      </c>
      <c r="O857" s="48"/>
      <c r="P857" s="246">
        <f>O857*H857</f>
        <v>0</v>
      </c>
      <c r="Q857" s="246">
        <v>0.01538</v>
      </c>
      <c r="R857" s="246">
        <f>Q857*H857</f>
        <v>0.092280000000000001</v>
      </c>
      <c r="S857" s="246">
        <v>0</v>
      </c>
      <c r="T857" s="247">
        <f>S857*H857</f>
        <v>0</v>
      </c>
      <c r="AR857" s="25" t="s">
        <v>232</v>
      </c>
      <c r="AT857" s="25" t="s">
        <v>312</v>
      </c>
      <c r="AU857" s="25" t="s">
        <v>81</v>
      </c>
      <c r="AY857" s="25" t="s">
        <v>209</v>
      </c>
      <c r="BE857" s="248">
        <f>IF(N857="základní",J857,0)</f>
        <v>0</v>
      </c>
      <c r="BF857" s="248">
        <f>IF(N857="snížená",J857,0)</f>
        <v>0</v>
      </c>
      <c r="BG857" s="248">
        <f>IF(N857="zákl. přenesená",J857,0)</f>
        <v>0</v>
      </c>
      <c r="BH857" s="248">
        <f>IF(N857="sníž. přenesená",J857,0)</f>
        <v>0</v>
      </c>
      <c r="BI857" s="248">
        <f>IF(N857="nulová",J857,0)</f>
        <v>0</v>
      </c>
      <c r="BJ857" s="25" t="s">
        <v>79</v>
      </c>
      <c r="BK857" s="248">
        <f>ROUND(I857*H857,2)</f>
        <v>0</v>
      </c>
      <c r="BL857" s="25" t="s">
        <v>216</v>
      </c>
      <c r="BM857" s="25" t="s">
        <v>1196</v>
      </c>
    </row>
    <row r="858" s="1" customFormat="1" ht="16.5" customHeight="1">
      <c r="B858" s="47"/>
      <c r="C858" s="282" t="s">
        <v>898</v>
      </c>
      <c r="D858" s="282" t="s">
        <v>312</v>
      </c>
      <c r="E858" s="283" t="s">
        <v>1427</v>
      </c>
      <c r="F858" s="284" t="s">
        <v>1428</v>
      </c>
      <c r="G858" s="285" t="s">
        <v>343</v>
      </c>
      <c r="H858" s="286">
        <v>1</v>
      </c>
      <c r="I858" s="287"/>
      <c r="J858" s="288">
        <f>ROUND(I858*H858,2)</f>
        <v>0</v>
      </c>
      <c r="K858" s="284" t="s">
        <v>24</v>
      </c>
      <c r="L858" s="289"/>
      <c r="M858" s="290" t="s">
        <v>21</v>
      </c>
      <c r="N858" s="291" t="s">
        <v>43</v>
      </c>
      <c r="O858" s="48"/>
      <c r="P858" s="246">
        <f>O858*H858</f>
        <v>0</v>
      </c>
      <c r="Q858" s="246">
        <v>0.015810000000000001</v>
      </c>
      <c r="R858" s="246">
        <f>Q858*H858</f>
        <v>0.015810000000000001</v>
      </c>
      <c r="S858" s="246">
        <v>0</v>
      </c>
      <c r="T858" s="247">
        <f>S858*H858</f>
        <v>0</v>
      </c>
      <c r="AR858" s="25" t="s">
        <v>232</v>
      </c>
      <c r="AT858" s="25" t="s">
        <v>312</v>
      </c>
      <c r="AU858" s="25" t="s">
        <v>81</v>
      </c>
      <c r="AY858" s="25" t="s">
        <v>209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25" t="s">
        <v>79</v>
      </c>
      <c r="BK858" s="248">
        <f>ROUND(I858*H858,2)</f>
        <v>0</v>
      </c>
      <c r="BL858" s="25" t="s">
        <v>216</v>
      </c>
      <c r="BM858" s="25" t="s">
        <v>1205</v>
      </c>
    </row>
    <row r="859" s="1" customFormat="1" ht="16.5" customHeight="1">
      <c r="B859" s="47"/>
      <c r="C859" s="237" t="s">
        <v>1429</v>
      </c>
      <c r="D859" s="237" t="s">
        <v>211</v>
      </c>
      <c r="E859" s="238" t="s">
        <v>1430</v>
      </c>
      <c r="F859" s="239" t="s">
        <v>1431</v>
      </c>
      <c r="G859" s="240" t="s">
        <v>299</v>
      </c>
      <c r="H859" s="241">
        <v>0.044999999999999998</v>
      </c>
      <c r="I859" s="242"/>
      <c r="J859" s="243">
        <f>ROUND(I859*H859,2)</f>
        <v>0</v>
      </c>
      <c r="K859" s="239" t="s">
        <v>215</v>
      </c>
      <c r="L859" s="73"/>
      <c r="M859" s="244" t="s">
        <v>21</v>
      </c>
      <c r="N859" s="245" t="s">
        <v>43</v>
      </c>
      <c r="O859" s="48"/>
      <c r="P859" s="246">
        <f>O859*H859</f>
        <v>0</v>
      </c>
      <c r="Q859" s="246">
        <v>0</v>
      </c>
      <c r="R859" s="246">
        <f>Q859*H859</f>
        <v>0</v>
      </c>
      <c r="S859" s="246">
        <v>0</v>
      </c>
      <c r="T859" s="247">
        <f>S859*H859</f>
        <v>0</v>
      </c>
      <c r="AR859" s="25" t="s">
        <v>287</v>
      </c>
      <c r="AT859" s="25" t="s">
        <v>211</v>
      </c>
      <c r="AU859" s="25" t="s">
        <v>81</v>
      </c>
      <c r="AY859" s="25" t="s">
        <v>209</v>
      </c>
      <c r="BE859" s="248">
        <f>IF(N859="základní",J859,0)</f>
        <v>0</v>
      </c>
      <c r="BF859" s="248">
        <f>IF(N859="snížená",J859,0)</f>
        <v>0</v>
      </c>
      <c r="BG859" s="248">
        <f>IF(N859="zákl. přenesená",J859,0)</f>
        <v>0</v>
      </c>
      <c r="BH859" s="248">
        <f>IF(N859="sníž. přenesená",J859,0)</f>
        <v>0</v>
      </c>
      <c r="BI859" s="248">
        <f>IF(N859="nulová",J859,0)</f>
        <v>0</v>
      </c>
      <c r="BJ859" s="25" t="s">
        <v>79</v>
      </c>
      <c r="BK859" s="248">
        <f>ROUND(I859*H859,2)</f>
        <v>0</v>
      </c>
      <c r="BL859" s="25" t="s">
        <v>287</v>
      </c>
      <c r="BM859" s="25" t="s">
        <v>1432</v>
      </c>
    </row>
    <row r="860" s="1" customFormat="1" ht="16.5" customHeight="1">
      <c r="B860" s="47"/>
      <c r="C860" s="237" t="s">
        <v>902</v>
      </c>
      <c r="D860" s="237" t="s">
        <v>211</v>
      </c>
      <c r="E860" s="238" t="s">
        <v>1433</v>
      </c>
      <c r="F860" s="239" t="s">
        <v>1434</v>
      </c>
      <c r="G860" s="240" t="s">
        <v>299</v>
      </c>
      <c r="H860" s="241">
        <v>0.044999999999999998</v>
      </c>
      <c r="I860" s="242"/>
      <c r="J860" s="243">
        <f>ROUND(I860*H860,2)</f>
        <v>0</v>
      </c>
      <c r="K860" s="239" t="s">
        <v>215</v>
      </c>
      <c r="L860" s="73"/>
      <c r="M860" s="244" t="s">
        <v>21</v>
      </c>
      <c r="N860" s="245" t="s">
        <v>43</v>
      </c>
      <c r="O860" s="48"/>
      <c r="P860" s="246">
        <f>O860*H860</f>
        <v>0</v>
      </c>
      <c r="Q860" s="246">
        <v>0</v>
      </c>
      <c r="R860" s="246">
        <f>Q860*H860</f>
        <v>0</v>
      </c>
      <c r="S860" s="246">
        <v>0</v>
      </c>
      <c r="T860" s="247">
        <f>S860*H860</f>
        <v>0</v>
      </c>
      <c r="AR860" s="25" t="s">
        <v>287</v>
      </c>
      <c r="AT860" s="25" t="s">
        <v>211</v>
      </c>
      <c r="AU860" s="25" t="s">
        <v>81</v>
      </c>
      <c r="AY860" s="25" t="s">
        <v>209</v>
      </c>
      <c r="BE860" s="248">
        <f>IF(N860="základní",J860,0)</f>
        <v>0</v>
      </c>
      <c r="BF860" s="248">
        <f>IF(N860="snížená",J860,0)</f>
        <v>0</v>
      </c>
      <c r="BG860" s="248">
        <f>IF(N860="zákl. přenesená",J860,0)</f>
        <v>0</v>
      </c>
      <c r="BH860" s="248">
        <f>IF(N860="sníž. přenesená",J860,0)</f>
        <v>0</v>
      </c>
      <c r="BI860" s="248">
        <f>IF(N860="nulová",J860,0)</f>
        <v>0</v>
      </c>
      <c r="BJ860" s="25" t="s">
        <v>79</v>
      </c>
      <c r="BK860" s="248">
        <f>ROUND(I860*H860,2)</f>
        <v>0</v>
      </c>
      <c r="BL860" s="25" t="s">
        <v>287</v>
      </c>
      <c r="BM860" s="25" t="s">
        <v>1435</v>
      </c>
    </row>
    <row r="861" s="11" customFormat="1" ht="29.88" customHeight="1">
      <c r="B861" s="221"/>
      <c r="C861" s="222"/>
      <c r="D861" s="223" t="s">
        <v>71</v>
      </c>
      <c r="E861" s="235" t="s">
        <v>1436</v>
      </c>
      <c r="F861" s="235" t="s">
        <v>1437</v>
      </c>
      <c r="G861" s="222"/>
      <c r="H861" s="222"/>
      <c r="I861" s="225"/>
      <c r="J861" s="236">
        <f>BK861</f>
        <v>0</v>
      </c>
      <c r="K861" s="222"/>
      <c r="L861" s="227"/>
      <c r="M861" s="228"/>
      <c r="N861" s="229"/>
      <c r="O861" s="229"/>
      <c r="P861" s="230">
        <f>SUM(P862:P875)</f>
        <v>0</v>
      </c>
      <c r="Q861" s="229"/>
      <c r="R861" s="230">
        <f>SUM(R862:R875)</f>
        <v>0.34499999999999997</v>
      </c>
      <c r="S861" s="229"/>
      <c r="T861" s="231">
        <f>SUM(T862:T875)</f>
        <v>0.65000000000000002</v>
      </c>
      <c r="AR861" s="232" t="s">
        <v>81</v>
      </c>
      <c r="AT861" s="233" t="s">
        <v>71</v>
      </c>
      <c r="AU861" s="233" t="s">
        <v>79</v>
      </c>
      <c r="AY861" s="232" t="s">
        <v>209</v>
      </c>
      <c r="BK861" s="234">
        <f>SUM(BK862:BK875)</f>
        <v>0</v>
      </c>
    </row>
    <row r="862" s="1" customFormat="1" ht="16.5" customHeight="1">
      <c r="B862" s="47"/>
      <c r="C862" s="237" t="s">
        <v>1438</v>
      </c>
      <c r="D862" s="237" t="s">
        <v>211</v>
      </c>
      <c r="E862" s="238" t="s">
        <v>1439</v>
      </c>
      <c r="F862" s="239" t="s">
        <v>1440</v>
      </c>
      <c r="G862" s="240" t="s">
        <v>390</v>
      </c>
      <c r="H862" s="241">
        <v>15</v>
      </c>
      <c r="I862" s="242"/>
      <c r="J862" s="243">
        <f>ROUND(I862*H862,2)</f>
        <v>0</v>
      </c>
      <c r="K862" s="239" t="s">
        <v>21</v>
      </c>
      <c r="L862" s="73"/>
      <c r="M862" s="244" t="s">
        <v>21</v>
      </c>
      <c r="N862" s="245" t="s">
        <v>43</v>
      </c>
      <c r="O862" s="48"/>
      <c r="P862" s="246">
        <f>O862*H862</f>
        <v>0</v>
      </c>
      <c r="Q862" s="246">
        <v>0.0089999999999999993</v>
      </c>
      <c r="R862" s="246">
        <f>Q862*H862</f>
        <v>0.13499999999999998</v>
      </c>
      <c r="S862" s="246">
        <v>0</v>
      </c>
      <c r="T862" s="247">
        <f>S862*H862</f>
        <v>0</v>
      </c>
      <c r="AR862" s="25" t="s">
        <v>287</v>
      </c>
      <c r="AT862" s="25" t="s">
        <v>211</v>
      </c>
      <c r="AU862" s="25" t="s">
        <v>81</v>
      </c>
      <c r="AY862" s="25" t="s">
        <v>209</v>
      </c>
      <c r="BE862" s="248">
        <f>IF(N862="základní",J862,0)</f>
        <v>0</v>
      </c>
      <c r="BF862" s="248">
        <f>IF(N862="snížená",J862,0)</f>
        <v>0</v>
      </c>
      <c r="BG862" s="248">
        <f>IF(N862="zákl. přenesená",J862,0)</f>
        <v>0</v>
      </c>
      <c r="BH862" s="248">
        <f>IF(N862="sníž. přenesená",J862,0)</f>
        <v>0</v>
      </c>
      <c r="BI862" s="248">
        <f>IF(N862="nulová",J862,0)</f>
        <v>0</v>
      </c>
      <c r="BJ862" s="25" t="s">
        <v>79</v>
      </c>
      <c r="BK862" s="248">
        <f>ROUND(I862*H862,2)</f>
        <v>0</v>
      </c>
      <c r="BL862" s="25" t="s">
        <v>287</v>
      </c>
      <c r="BM862" s="25" t="s">
        <v>1441</v>
      </c>
    </row>
    <row r="863" s="1" customFormat="1" ht="16.5" customHeight="1">
      <c r="B863" s="47"/>
      <c r="C863" s="237" t="s">
        <v>906</v>
      </c>
      <c r="D863" s="237" t="s">
        <v>211</v>
      </c>
      <c r="E863" s="238" t="s">
        <v>1442</v>
      </c>
      <c r="F863" s="239" t="s">
        <v>1443</v>
      </c>
      <c r="G863" s="240" t="s">
        <v>343</v>
      </c>
      <c r="H863" s="241">
        <v>1</v>
      </c>
      <c r="I863" s="242"/>
      <c r="J863" s="243">
        <f>ROUND(I863*H863,2)</f>
        <v>0</v>
      </c>
      <c r="K863" s="239" t="s">
        <v>21</v>
      </c>
      <c r="L863" s="73"/>
      <c r="M863" s="244" t="s">
        <v>21</v>
      </c>
      <c r="N863" s="245" t="s">
        <v>43</v>
      </c>
      <c r="O863" s="48"/>
      <c r="P863" s="246">
        <f>O863*H863</f>
        <v>0</v>
      </c>
      <c r="Q863" s="246">
        <v>0.20999999999999999</v>
      </c>
      <c r="R863" s="246">
        <f>Q863*H863</f>
        <v>0.20999999999999999</v>
      </c>
      <c r="S863" s="246">
        <v>0</v>
      </c>
      <c r="T863" s="247">
        <f>S863*H863</f>
        <v>0</v>
      </c>
      <c r="AR863" s="25" t="s">
        <v>287</v>
      </c>
      <c r="AT863" s="25" t="s">
        <v>211</v>
      </c>
      <c r="AU863" s="25" t="s">
        <v>81</v>
      </c>
      <c r="AY863" s="25" t="s">
        <v>209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25" t="s">
        <v>79</v>
      </c>
      <c r="BK863" s="248">
        <f>ROUND(I863*H863,2)</f>
        <v>0</v>
      </c>
      <c r="BL863" s="25" t="s">
        <v>287</v>
      </c>
      <c r="BM863" s="25" t="s">
        <v>1444</v>
      </c>
    </row>
    <row r="864" s="1" customFormat="1" ht="16.5" customHeight="1">
      <c r="B864" s="47"/>
      <c r="C864" s="237" t="s">
        <v>1445</v>
      </c>
      <c r="D864" s="237" t="s">
        <v>211</v>
      </c>
      <c r="E864" s="238" t="s">
        <v>1446</v>
      </c>
      <c r="F864" s="239" t="s">
        <v>1447</v>
      </c>
      <c r="G864" s="240" t="s">
        <v>1448</v>
      </c>
      <c r="H864" s="241">
        <v>650</v>
      </c>
      <c r="I864" s="242"/>
      <c r="J864" s="243">
        <f>ROUND(I864*H864,2)</f>
        <v>0</v>
      </c>
      <c r="K864" s="239" t="s">
        <v>21</v>
      </c>
      <c r="L864" s="73"/>
      <c r="M864" s="244" t="s">
        <v>21</v>
      </c>
      <c r="N864" s="245" t="s">
        <v>43</v>
      </c>
      <c r="O864" s="48"/>
      <c r="P864" s="246">
        <f>O864*H864</f>
        <v>0</v>
      </c>
      <c r="Q864" s="246">
        <v>0</v>
      </c>
      <c r="R864" s="246">
        <f>Q864*H864</f>
        <v>0</v>
      </c>
      <c r="S864" s="246">
        <v>0.001</v>
      </c>
      <c r="T864" s="247">
        <f>S864*H864</f>
        <v>0.65000000000000002</v>
      </c>
      <c r="AR864" s="25" t="s">
        <v>287</v>
      </c>
      <c r="AT864" s="25" t="s">
        <v>211</v>
      </c>
      <c r="AU864" s="25" t="s">
        <v>81</v>
      </c>
      <c r="AY864" s="25" t="s">
        <v>209</v>
      </c>
      <c r="BE864" s="248">
        <f>IF(N864="základní",J864,0)</f>
        <v>0</v>
      </c>
      <c r="BF864" s="248">
        <f>IF(N864="snížená",J864,0)</f>
        <v>0</v>
      </c>
      <c r="BG864" s="248">
        <f>IF(N864="zákl. přenesená",J864,0)</f>
        <v>0</v>
      </c>
      <c r="BH864" s="248">
        <f>IF(N864="sníž. přenesená",J864,0)</f>
        <v>0</v>
      </c>
      <c r="BI864" s="248">
        <f>IF(N864="nulová",J864,0)</f>
        <v>0</v>
      </c>
      <c r="BJ864" s="25" t="s">
        <v>79</v>
      </c>
      <c r="BK864" s="248">
        <f>ROUND(I864*H864,2)</f>
        <v>0</v>
      </c>
      <c r="BL864" s="25" t="s">
        <v>287</v>
      </c>
      <c r="BM864" s="25" t="s">
        <v>1449</v>
      </c>
    </row>
    <row r="865" s="1" customFormat="1" ht="16.5" customHeight="1">
      <c r="B865" s="47"/>
      <c r="C865" s="237" t="s">
        <v>910</v>
      </c>
      <c r="D865" s="237" t="s">
        <v>211</v>
      </c>
      <c r="E865" s="238" t="s">
        <v>1450</v>
      </c>
      <c r="F865" s="239" t="s">
        <v>1451</v>
      </c>
      <c r="G865" s="240" t="s">
        <v>343</v>
      </c>
      <c r="H865" s="241">
        <v>2</v>
      </c>
      <c r="I865" s="242"/>
      <c r="J865" s="243">
        <f>ROUND(I865*H865,2)</f>
        <v>0</v>
      </c>
      <c r="K865" s="239" t="s">
        <v>21</v>
      </c>
      <c r="L865" s="73"/>
      <c r="M865" s="244" t="s">
        <v>21</v>
      </c>
      <c r="N865" s="245" t="s">
        <v>43</v>
      </c>
      <c r="O865" s="48"/>
      <c r="P865" s="246">
        <f>O865*H865</f>
        <v>0</v>
      </c>
      <c r="Q865" s="246">
        <v>0</v>
      </c>
      <c r="R865" s="246">
        <f>Q865*H865</f>
        <v>0</v>
      </c>
      <c r="S865" s="246">
        <v>0</v>
      </c>
      <c r="T865" s="247">
        <f>S865*H865</f>
        <v>0</v>
      </c>
      <c r="AR865" s="25" t="s">
        <v>287</v>
      </c>
      <c r="AT865" s="25" t="s">
        <v>211</v>
      </c>
      <c r="AU865" s="25" t="s">
        <v>81</v>
      </c>
      <c r="AY865" s="25" t="s">
        <v>209</v>
      </c>
      <c r="BE865" s="248">
        <f>IF(N865="základní",J865,0)</f>
        <v>0</v>
      </c>
      <c r="BF865" s="248">
        <f>IF(N865="snížená",J865,0)</f>
        <v>0</v>
      </c>
      <c r="BG865" s="248">
        <f>IF(N865="zákl. přenesená",J865,0)</f>
        <v>0</v>
      </c>
      <c r="BH865" s="248">
        <f>IF(N865="sníž. přenesená",J865,0)</f>
        <v>0</v>
      </c>
      <c r="BI865" s="248">
        <f>IF(N865="nulová",J865,0)</f>
        <v>0</v>
      </c>
      <c r="BJ865" s="25" t="s">
        <v>79</v>
      </c>
      <c r="BK865" s="248">
        <f>ROUND(I865*H865,2)</f>
        <v>0</v>
      </c>
      <c r="BL865" s="25" t="s">
        <v>287</v>
      </c>
      <c r="BM865" s="25" t="s">
        <v>1452</v>
      </c>
    </row>
    <row r="866" s="1" customFormat="1" ht="16.5" customHeight="1">
      <c r="B866" s="47"/>
      <c r="C866" s="237" t="s">
        <v>1453</v>
      </c>
      <c r="D866" s="237" t="s">
        <v>211</v>
      </c>
      <c r="E866" s="238" t="s">
        <v>1454</v>
      </c>
      <c r="F866" s="239" t="s">
        <v>1455</v>
      </c>
      <c r="G866" s="240" t="s">
        <v>343</v>
      </c>
      <c r="H866" s="241">
        <v>1</v>
      </c>
      <c r="I866" s="242"/>
      <c r="J866" s="243">
        <f>ROUND(I866*H866,2)</f>
        <v>0</v>
      </c>
      <c r="K866" s="239" t="s">
        <v>21</v>
      </c>
      <c r="L866" s="73"/>
      <c r="M866" s="244" t="s">
        <v>21</v>
      </c>
      <c r="N866" s="245" t="s">
        <v>43</v>
      </c>
      <c r="O866" s="48"/>
      <c r="P866" s="246">
        <f>O866*H866</f>
        <v>0</v>
      </c>
      <c r="Q866" s="246">
        <v>0</v>
      </c>
      <c r="R866" s="246">
        <f>Q866*H866</f>
        <v>0</v>
      </c>
      <c r="S866" s="246">
        <v>0</v>
      </c>
      <c r="T866" s="247">
        <f>S866*H866</f>
        <v>0</v>
      </c>
      <c r="AR866" s="25" t="s">
        <v>287</v>
      </c>
      <c r="AT866" s="25" t="s">
        <v>211</v>
      </c>
      <c r="AU866" s="25" t="s">
        <v>81</v>
      </c>
      <c r="AY866" s="25" t="s">
        <v>209</v>
      </c>
      <c r="BE866" s="248">
        <f>IF(N866="základní",J866,0)</f>
        <v>0</v>
      </c>
      <c r="BF866" s="248">
        <f>IF(N866="snížená",J866,0)</f>
        <v>0</v>
      </c>
      <c r="BG866" s="248">
        <f>IF(N866="zákl. přenesená",J866,0)</f>
        <v>0</v>
      </c>
      <c r="BH866" s="248">
        <f>IF(N866="sníž. přenesená",J866,0)</f>
        <v>0</v>
      </c>
      <c r="BI866" s="248">
        <f>IF(N866="nulová",J866,0)</f>
        <v>0</v>
      </c>
      <c r="BJ866" s="25" t="s">
        <v>79</v>
      </c>
      <c r="BK866" s="248">
        <f>ROUND(I866*H866,2)</f>
        <v>0</v>
      </c>
      <c r="BL866" s="25" t="s">
        <v>287</v>
      </c>
      <c r="BM866" s="25" t="s">
        <v>1456</v>
      </c>
    </row>
    <row r="867" s="1" customFormat="1" ht="16.5" customHeight="1">
      <c r="B867" s="47"/>
      <c r="C867" s="237" t="s">
        <v>915</v>
      </c>
      <c r="D867" s="237" t="s">
        <v>211</v>
      </c>
      <c r="E867" s="238" t="s">
        <v>1457</v>
      </c>
      <c r="F867" s="239" t="s">
        <v>1458</v>
      </c>
      <c r="G867" s="240" t="s">
        <v>390</v>
      </c>
      <c r="H867" s="241">
        <v>18</v>
      </c>
      <c r="I867" s="242"/>
      <c r="J867" s="243">
        <f>ROUND(I867*H867,2)</f>
        <v>0</v>
      </c>
      <c r="K867" s="239" t="s">
        <v>21</v>
      </c>
      <c r="L867" s="73"/>
      <c r="M867" s="244" t="s">
        <v>21</v>
      </c>
      <c r="N867" s="245" t="s">
        <v>43</v>
      </c>
      <c r="O867" s="48"/>
      <c r="P867" s="246">
        <f>O867*H867</f>
        <v>0</v>
      </c>
      <c r="Q867" s="246">
        <v>0</v>
      </c>
      <c r="R867" s="246">
        <f>Q867*H867</f>
        <v>0</v>
      </c>
      <c r="S867" s="246">
        <v>0</v>
      </c>
      <c r="T867" s="247">
        <f>S867*H867</f>
        <v>0</v>
      </c>
      <c r="AR867" s="25" t="s">
        <v>287</v>
      </c>
      <c r="AT867" s="25" t="s">
        <v>211</v>
      </c>
      <c r="AU867" s="25" t="s">
        <v>81</v>
      </c>
      <c r="AY867" s="25" t="s">
        <v>209</v>
      </c>
      <c r="BE867" s="248">
        <f>IF(N867="základní",J867,0)</f>
        <v>0</v>
      </c>
      <c r="BF867" s="248">
        <f>IF(N867="snížená",J867,0)</f>
        <v>0</v>
      </c>
      <c r="BG867" s="248">
        <f>IF(N867="zákl. přenesená",J867,0)</f>
        <v>0</v>
      </c>
      <c r="BH867" s="248">
        <f>IF(N867="sníž. přenesená",J867,0)</f>
        <v>0</v>
      </c>
      <c r="BI867" s="248">
        <f>IF(N867="nulová",J867,0)</f>
        <v>0</v>
      </c>
      <c r="BJ867" s="25" t="s">
        <v>79</v>
      </c>
      <c r="BK867" s="248">
        <f>ROUND(I867*H867,2)</f>
        <v>0</v>
      </c>
      <c r="BL867" s="25" t="s">
        <v>287</v>
      </c>
      <c r="BM867" s="25" t="s">
        <v>1459</v>
      </c>
    </row>
    <row r="868" s="1" customFormat="1" ht="16.5" customHeight="1">
      <c r="B868" s="47"/>
      <c r="C868" s="237" t="s">
        <v>1460</v>
      </c>
      <c r="D868" s="237" t="s">
        <v>211</v>
      </c>
      <c r="E868" s="238" t="s">
        <v>1461</v>
      </c>
      <c r="F868" s="239" t="s">
        <v>1462</v>
      </c>
      <c r="G868" s="240" t="s">
        <v>343</v>
      </c>
      <c r="H868" s="241">
        <v>1</v>
      </c>
      <c r="I868" s="242"/>
      <c r="J868" s="243">
        <f>ROUND(I868*H868,2)</f>
        <v>0</v>
      </c>
      <c r="K868" s="239" t="s">
        <v>21</v>
      </c>
      <c r="L868" s="73"/>
      <c r="M868" s="244" t="s">
        <v>21</v>
      </c>
      <c r="N868" s="245" t="s">
        <v>43</v>
      </c>
      <c r="O868" s="48"/>
      <c r="P868" s="246">
        <f>O868*H868</f>
        <v>0</v>
      </c>
      <c r="Q868" s="246">
        <v>0</v>
      </c>
      <c r="R868" s="246">
        <f>Q868*H868</f>
        <v>0</v>
      </c>
      <c r="S868" s="246">
        <v>0</v>
      </c>
      <c r="T868" s="247">
        <f>S868*H868</f>
        <v>0</v>
      </c>
      <c r="AR868" s="25" t="s">
        <v>287</v>
      </c>
      <c r="AT868" s="25" t="s">
        <v>211</v>
      </c>
      <c r="AU868" s="25" t="s">
        <v>81</v>
      </c>
      <c r="AY868" s="25" t="s">
        <v>209</v>
      </c>
      <c r="BE868" s="248">
        <f>IF(N868="základní",J868,0)</f>
        <v>0</v>
      </c>
      <c r="BF868" s="248">
        <f>IF(N868="snížená",J868,0)</f>
        <v>0</v>
      </c>
      <c r="BG868" s="248">
        <f>IF(N868="zákl. přenesená",J868,0)</f>
        <v>0</v>
      </c>
      <c r="BH868" s="248">
        <f>IF(N868="sníž. přenesená",J868,0)</f>
        <v>0</v>
      </c>
      <c r="BI868" s="248">
        <f>IF(N868="nulová",J868,0)</f>
        <v>0</v>
      </c>
      <c r="BJ868" s="25" t="s">
        <v>79</v>
      </c>
      <c r="BK868" s="248">
        <f>ROUND(I868*H868,2)</f>
        <v>0</v>
      </c>
      <c r="BL868" s="25" t="s">
        <v>287</v>
      </c>
      <c r="BM868" s="25" t="s">
        <v>1463</v>
      </c>
    </row>
    <row r="869" s="1" customFormat="1" ht="16.5" customHeight="1">
      <c r="B869" s="47"/>
      <c r="C869" s="237" t="s">
        <v>918</v>
      </c>
      <c r="D869" s="237" t="s">
        <v>211</v>
      </c>
      <c r="E869" s="238" t="s">
        <v>1464</v>
      </c>
      <c r="F869" s="239" t="s">
        <v>1465</v>
      </c>
      <c r="G869" s="240" t="s">
        <v>343</v>
      </c>
      <c r="H869" s="241">
        <v>1</v>
      </c>
      <c r="I869" s="242"/>
      <c r="J869" s="243">
        <f>ROUND(I869*H869,2)</f>
        <v>0</v>
      </c>
      <c r="K869" s="239" t="s">
        <v>21</v>
      </c>
      <c r="L869" s="73"/>
      <c r="M869" s="244" t="s">
        <v>21</v>
      </c>
      <c r="N869" s="245" t="s">
        <v>43</v>
      </c>
      <c r="O869" s="48"/>
      <c r="P869" s="246">
        <f>O869*H869</f>
        <v>0</v>
      </c>
      <c r="Q869" s="246">
        <v>0</v>
      </c>
      <c r="R869" s="246">
        <f>Q869*H869</f>
        <v>0</v>
      </c>
      <c r="S869" s="246">
        <v>0</v>
      </c>
      <c r="T869" s="247">
        <f>S869*H869</f>
        <v>0</v>
      </c>
      <c r="AR869" s="25" t="s">
        <v>287</v>
      </c>
      <c r="AT869" s="25" t="s">
        <v>211</v>
      </c>
      <c r="AU869" s="25" t="s">
        <v>81</v>
      </c>
      <c r="AY869" s="25" t="s">
        <v>209</v>
      </c>
      <c r="BE869" s="248">
        <f>IF(N869="základní",J869,0)</f>
        <v>0</v>
      </c>
      <c r="BF869" s="248">
        <f>IF(N869="snížená",J869,0)</f>
        <v>0</v>
      </c>
      <c r="BG869" s="248">
        <f>IF(N869="zákl. přenesená",J869,0)</f>
        <v>0</v>
      </c>
      <c r="BH869" s="248">
        <f>IF(N869="sníž. přenesená",J869,0)</f>
        <v>0</v>
      </c>
      <c r="BI869" s="248">
        <f>IF(N869="nulová",J869,0)</f>
        <v>0</v>
      </c>
      <c r="BJ869" s="25" t="s">
        <v>79</v>
      </c>
      <c r="BK869" s="248">
        <f>ROUND(I869*H869,2)</f>
        <v>0</v>
      </c>
      <c r="BL869" s="25" t="s">
        <v>287</v>
      </c>
      <c r="BM869" s="25" t="s">
        <v>1466</v>
      </c>
    </row>
    <row r="870" s="1" customFormat="1" ht="16.5" customHeight="1">
      <c r="B870" s="47"/>
      <c r="C870" s="237" t="s">
        <v>1467</v>
      </c>
      <c r="D870" s="237" t="s">
        <v>211</v>
      </c>
      <c r="E870" s="238" t="s">
        <v>1468</v>
      </c>
      <c r="F870" s="239" t="s">
        <v>1469</v>
      </c>
      <c r="G870" s="240" t="s">
        <v>343</v>
      </c>
      <c r="H870" s="241">
        <v>1</v>
      </c>
      <c r="I870" s="242"/>
      <c r="J870" s="243">
        <f>ROUND(I870*H870,2)</f>
        <v>0</v>
      </c>
      <c r="K870" s="239" t="s">
        <v>21</v>
      </c>
      <c r="L870" s="73"/>
      <c r="M870" s="244" t="s">
        <v>21</v>
      </c>
      <c r="N870" s="245" t="s">
        <v>43</v>
      </c>
      <c r="O870" s="48"/>
      <c r="P870" s="246">
        <f>O870*H870</f>
        <v>0</v>
      </c>
      <c r="Q870" s="246">
        <v>0</v>
      </c>
      <c r="R870" s="246">
        <f>Q870*H870</f>
        <v>0</v>
      </c>
      <c r="S870" s="246">
        <v>0</v>
      </c>
      <c r="T870" s="247">
        <f>S870*H870</f>
        <v>0</v>
      </c>
      <c r="AR870" s="25" t="s">
        <v>287</v>
      </c>
      <c r="AT870" s="25" t="s">
        <v>211</v>
      </c>
      <c r="AU870" s="25" t="s">
        <v>81</v>
      </c>
      <c r="AY870" s="25" t="s">
        <v>209</v>
      </c>
      <c r="BE870" s="248">
        <f>IF(N870="základní",J870,0)</f>
        <v>0</v>
      </c>
      <c r="BF870" s="248">
        <f>IF(N870="snížená",J870,0)</f>
        <v>0</v>
      </c>
      <c r="BG870" s="248">
        <f>IF(N870="zákl. přenesená",J870,0)</f>
        <v>0</v>
      </c>
      <c r="BH870" s="248">
        <f>IF(N870="sníž. přenesená",J870,0)</f>
        <v>0</v>
      </c>
      <c r="BI870" s="248">
        <f>IF(N870="nulová",J870,0)</f>
        <v>0</v>
      </c>
      <c r="BJ870" s="25" t="s">
        <v>79</v>
      </c>
      <c r="BK870" s="248">
        <f>ROUND(I870*H870,2)</f>
        <v>0</v>
      </c>
      <c r="BL870" s="25" t="s">
        <v>287</v>
      </c>
      <c r="BM870" s="25" t="s">
        <v>1470</v>
      </c>
    </row>
    <row r="871" s="1" customFormat="1" ht="16.5" customHeight="1">
      <c r="B871" s="47"/>
      <c r="C871" s="237" t="s">
        <v>923</v>
      </c>
      <c r="D871" s="237" t="s">
        <v>211</v>
      </c>
      <c r="E871" s="238" t="s">
        <v>1471</v>
      </c>
      <c r="F871" s="239" t="s">
        <v>1472</v>
      </c>
      <c r="G871" s="240" t="s">
        <v>343</v>
      </c>
      <c r="H871" s="241">
        <v>1</v>
      </c>
      <c r="I871" s="242"/>
      <c r="J871" s="243">
        <f>ROUND(I871*H871,2)</f>
        <v>0</v>
      </c>
      <c r="K871" s="239" t="s">
        <v>21</v>
      </c>
      <c r="L871" s="73"/>
      <c r="M871" s="244" t="s">
        <v>21</v>
      </c>
      <c r="N871" s="245" t="s">
        <v>43</v>
      </c>
      <c r="O871" s="48"/>
      <c r="P871" s="246">
        <f>O871*H871</f>
        <v>0</v>
      </c>
      <c r="Q871" s="246">
        <v>0</v>
      </c>
      <c r="R871" s="246">
        <f>Q871*H871</f>
        <v>0</v>
      </c>
      <c r="S871" s="246">
        <v>0</v>
      </c>
      <c r="T871" s="247">
        <f>S871*H871</f>
        <v>0</v>
      </c>
      <c r="AR871" s="25" t="s">
        <v>287</v>
      </c>
      <c r="AT871" s="25" t="s">
        <v>211</v>
      </c>
      <c r="AU871" s="25" t="s">
        <v>81</v>
      </c>
      <c r="AY871" s="25" t="s">
        <v>209</v>
      </c>
      <c r="BE871" s="248">
        <f>IF(N871="základní",J871,0)</f>
        <v>0</v>
      </c>
      <c r="BF871" s="248">
        <f>IF(N871="snížená",J871,0)</f>
        <v>0</v>
      </c>
      <c r="BG871" s="248">
        <f>IF(N871="zákl. přenesená",J871,0)</f>
        <v>0</v>
      </c>
      <c r="BH871" s="248">
        <f>IF(N871="sníž. přenesená",J871,0)</f>
        <v>0</v>
      </c>
      <c r="BI871" s="248">
        <f>IF(N871="nulová",J871,0)</f>
        <v>0</v>
      </c>
      <c r="BJ871" s="25" t="s">
        <v>79</v>
      </c>
      <c r="BK871" s="248">
        <f>ROUND(I871*H871,2)</f>
        <v>0</v>
      </c>
      <c r="BL871" s="25" t="s">
        <v>287</v>
      </c>
      <c r="BM871" s="25" t="s">
        <v>1473</v>
      </c>
    </row>
    <row r="872" s="1" customFormat="1" ht="16.5" customHeight="1">
      <c r="B872" s="47"/>
      <c r="C872" s="237" t="s">
        <v>1474</v>
      </c>
      <c r="D872" s="237" t="s">
        <v>211</v>
      </c>
      <c r="E872" s="238" t="s">
        <v>1475</v>
      </c>
      <c r="F872" s="239" t="s">
        <v>1476</v>
      </c>
      <c r="G872" s="240" t="s">
        <v>343</v>
      </c>
      <c r="H872" s="241">
        <v>1</v>
      </c>
      <c r="I872" s="242"/>
      <c r="J872" s="243">
        <f>ROUND(I872*H872,2)</f>
        <v>0</v>
      </c>
      <c r="K872" s="239" t="s">
        <v>21</v>
      </c>
      <c r="L872" s="73"/>
      <c r="M872" s="244" t="s">
        <v>21</v>
      </c>
      <c r="N872" s="245" t="s">
        <v>43</v>
      </c>
      <c r="O872" s="48"/>
      <c r="P872" s="246">
        <f>O872*H872</f>
        <v>0</v>
      </c>
      <c r="Q872" s="246">
        <v>0</v>
      </c>
      <c r="R872" s="246">
        <f>Q872*H872</f>
        <v>0</v>
      </c>
      <c r="S872" s="246">
        <v>0</v>
      </c>
      <c r="T872" s="247">
        <f>S872*H872</f>
        <v>0</v>
      </c>
      <c r="AR872" s="25" t="s">
        <v>287</v>
      </c>
      <c r="AT872" s="25" t="s">
        <v>211</v>
      </c>
      <c r="AU872" s="25" t="s">
        <v>81</v>
      </c>
      <c r="AY872" s="25" t="s">
        <v>209</v>
      </c>
      <c r="BE872" s="248">
        <f>IF(N872="základní",J872,0)</f>
        <v>0</v>
      </c>
      <c r="BF872" s="248">
        <f>IF(N872="snížená",J872,0)</f>
        <v>0</v>
      </c>
      <c r="BG872" s="248">
        <f>IF(N872="zákl. přenesená",J872,0)</f>
        <v>0</v>
      </c>
      <c r="BH872" s="248">
        <f>IF(N872="sníž. přenesená",J872,0)</f>
        <v>0</v>
      </c>
      <c r="BI872" s="248">
        <f>IF(N872="nulová",J872,0)</f>
        <v>0</v>
      </c>
      <c r="BJ872" s="25" t="s">
        <v>79</v>
      </c>
      <c r="BK872" s="248">
        <f>ROUND(I872*H872,2)</f>
        <v>0</v>
      </c>
      <c r="BL872" s="25" t="s">
        <v>287</v>
      </c>
      <c r="BM872" s="25" t="s">
        <v>1477</v>
      </c>
    </row>
    <row r="873" s="1" customFormat="1" ht="16.5" customHeight="1">
      <c r="B873" s="47"/>
      <c r="C873" s="237" t="s">
        <v>928</v>
      </c>
      <c r="D873" s="237" t="s">
        <v>211</v>
      </c>
      <c r="E873" s="238" t="s">
        <v>1478</v>
      </c>
      <c r="F873" s="239" t="s">
        <v>1479</v>
      </c>
      <c r="G873" s="240" t="s">
        <v>343</v>
      </c>
      <c r="H873" s="241">
        <v>2</v>
      </c>
      <c r="I873" s="242"/>
      <c r="J873" s="243">
        <f>ROUND(I873*H873,2)</f>
        <v>0</v>
      </c>
      <c r="K873" s="239" t="s">
        <v>21</v>
      </c>
      <c r="L873" s="73"/>
      <c r="M873" s="244" t="s">
        <v>21</v>
      </c>
      <c r="N873" s="245" t="s">
        <v>43</v>
      </c>
      <c r="O873" s="48"/>
      <c r="P873" s="246">
        <f>O873*H873</f>
        <v>0</v>
      </c>
      <c r="Q873" s="246">
        <v>0</v>
      </c>
      <c r="R873" s="246">
        <f>Q873*H873</f>
        <v>0</v>
      </c>
      <c r="S873" s="246">
        <v>0</v>
      </c>
      <c r="T873" s="247">
        <f>S873*H873</f>
        <v>0</v>
      </c>
      <c r="AR873" s="25" t="s">
        <v>287</v>
      </c>
      <c r="AT873" s="25" t="s">
        <v>211</v>
      </c>
      <c r="AU873" s="25" t="s">
        <v>81</v>
      </c>
      <c r="AY873" s="25" t="s">
        <v>209</v>
      </c>
      <c r="BE873" s="248">
        <f>IF(N873="základní",J873,0)</f>
        <v>0</v>
      </c>
      <c r="BF873" s="248">
        <f>IF(N873="snížená",J873,0)</f>
        <v>0</v>
      </c>
      <c r="BG873" s="248">
        <f>IF(N873="zákl. přenesená",J873,0)</f>
        <v>0</v>
      </c>
      <c r="BH873" s="248">
        <f>IF(N873="sníž. přenesená",J873,0)</f>
        <v>0</v>
      </c>
      <c r="BI873" s="248">
        <f>IF(N873="nulová",J873,0)</f>
        <v>0</v>
      </c>
      <c r="BJ873" s="25" t="s">
        <v>79</v>
      </c>
      <c r="BK873" s="248">
        <f>ROUND(I873*H873,2)</f>
        <v>0</v>
      </c>
      <c r="BL873" s="25" t="s">
        <v>287</v>
      </c>
      <c r="BM873" s="25" t="s">
        <v>1480</v>
      </c>
    </row>
    <row r="874" s="1" customFormat="1" ht="16.5" customHeight="1">
      <c r="B874" s="47"/>
      <c r="C874" s="237" t="s">
        <v>1481</v>
      </c>
      <c r="D874" s="237" t="s">
        <v>211</v>
      </c>
      <c r="E874" s="238" t="s">
        <v>1482</v>
      </c>
      <c r="F874" s="239" t="s">
        <v>1483</v>
      </c>
      <c r="G874" s="240" t="s">
        <v>299</v>
      </c>
      <c r="H874" s="241">
        <v>1.0600000000000001</v>
      </c>
      <c r="I874" s="242"/>
      <c r="J874" s="243">
        <f>ROUND(I874*H874,2)</f>
        <v>0</v>
      </c>
      <c r="K874" s="239" t="s">
        <v>215</v>
      </c>
      <c r="L874" s="73"/>
      <c r="M874" s="244" t="s">
        <v>21</v>
      </c>
      <c r="N874" s="245" t="s">
        <v>43</v>
      </c>
      <c r="O874" s="48"/>
      <c r="P874" s="246">
        <f>O874*H874</f>
        <v>0</v>
      </c>
      <c r="Q874" s="246">
        <v>0</v>
      </c>
      <c r="R874" s="246">
        <f>Q874*H874</f>
        <v>0</v>
      </c>
      <c r="S874" s="246">
        <v>0</v>
      </c>
      <c r="T874" s="247">
        <f>S874*H874</f>
        <v>0</v>
      </c>
      <c r="AR874" s="25" t="s">
        <v>287</v>
      </c>
      <c r="AT874" s="25" t="s">
        <v>211</v>
      </c>
      <c r="AU874" s="25" t="s">
        <v>81</v>
      </c>
      <c r="AY874" s="25" t="s">
        <v>209</v>
      </c>
      <c r="BE874" s="248">
        <f>IF(N874="základní",J874,0)</f>
        <v>0</v>
      </c>
      <c r="BF874" s="248">
        <f>IF(N874="snížená",J874,0)</f>
        <v>0</v>
      </c>
      <c r="BG874" s="248">
        <f>IF(N874="zákl. přenesená",J874,0)</f>
        <v>0</v>
      </c>
      <c r="BH874" s="248">
        <f>IF(N874="sníž. přenesená",J874,0)</f>
        <v>0</v>
      </c>
      <c r="BI874" s="248">
        <f>IF(N874="nulová",J874,0)</f>
        <v>0</v>
      </c>
      <c r="BJ874" s="25" t="s">
        <v>79</v>
      </c>
      <c r="BK874" s="248">
        <f>ROUND(I874*H874,2)</f>
        <v>0</v>
      </c>
      <c r="BL874" s="25" t="s">
        <v>287</v>
      </c>
      <c r="BM874" s="25" t="s">
        <v>1484</v>
      </c>
    </row>
    <row r="875" s="1" customFormat="1" ht="16.5" customHeight="1">
      <c r="B875" s="47"/>
      <c r="C875" s="237" t="s">
        <v>932</v>
      </c>
      <c r="D875" s="237" t="s">
        <v>211</v>
      </c>
      <c r="E875" s="238" t="s">
        <v>1485</v>
      </c>
      <c r="F875" s="239" t="s">
        <v>1486</v>
      </c>
      <c r="G875" s="240" t="s">
        <v>299</v>
      </c>
      <c r="H875" s="241">
        <v>1.0600000000000001</v>
      </c>
      <c r="I875" s="242"/>
      <c r="J875" s="243">
        <f>ROUND(I875*H875,2)</f>
        <v>0</v>
      </c>
      <c r="K875" s="239" t="s">
        <v>215</v>
      </c>
      <c r="L875" s="73"/>
      <c r="M875" s="244" t="s">
        <v>21</v>
      </c>
      <c r="N875" s="245" t="s">
        <v>43</v>
      </c>
      <c r="O875" s="48"/>
      <c r="P875" s="246">
        <f>O875*H875</f>
        <v>0</v>
      </c>
      <c r="Q875" s="246">
        <v>0</v>
      </c>
      <c r="R875" s="246">
        <f>Q875*H875</f>
        <v>0</v>
      </c>
      <c r="S875" s="246">
        <v>0</v>
      </c>
      <c r="T875" s="247">
        <f>S875*H875</f>
        <v>0</v>
      </c>
      <c r="AR875" s="25" t="s">
        <v>287</v>
      </c>
      <c r="AT875" s="25" t="s">
        <v>211</v>
      </c>
      <c r="AU875" s="25" t="s">
        <v>81</v>
      </c>
      <c r="AY875" s="25" t="s">
        <v>209</v>
      </c>
      <c r="BE875" s="248">
        <f>IF(N875="základní",J875,0)</f>
        <v>0</v>
      </c>
      <c r="BF875" s="248">
        <f>IF(N875="snížená",J875,0)</f>
        <v>0</v>
      </c>
      <c r="BG875" s="248">
        <f>IF(N875="zákl. přenesená",J875,0)</f>
        <v>0</v>
      </c>
      <c r="BH875" s="248">
        <f>IF(N875="sníž. přenesená",J875,0)</f>
        <v>0</v>
      </c>
      <c r="BI875" s="248">
        <f>IF(N875="nulová",J875,0)</f>
        <v>0</v>
      </c>
      <c r="BJ875" s="25" t="s">
        <v>79</v>
      </c>
      <c r="BK875" s="248">
        <f>ROUND(I875*H875,2)</f>
        <v>0</v>
      </c>
      <c r="BL875" s="25" t="s">
        <v>287</v>
      </c>
      <c r="BM875" s="25" t="s">
        <v>1487</v>
      </c>
    </row>
    <row r="876" s="11" customFormat="1" ht="29.88" customHeight="1">
      <c r="B876" s="221"/>
      <c r="C876" s="222"/>
      <c r="D876" s="223" t="s">
        <v>71</v>
      </c>
      <c r="E876" s="235" t="s">
        <v>1488</v>
      </c>
      <c r="F876" s="235" t="s">
        <v>1489</v>
      </c>
      <c r="G876" s="222"/>
      <c r="H876" s="222"/>
      <c r="I876" s="225"/>
      <c r="J876" s="236">
        <f>BK876</f>
        <v>0</v>
      </c>
      <c r="K876" s="222"/>
      <c r="L876" s="227"/>
      <c r="M876" s="228"/>
      <c r="N876" s="229"/>
      <c r="O876" s="229"/>
      <c r="P876" s="230">
        <f>SUM(P877:P901)</f>
        <v>0</v>
      </c>
      <c r="Q876" s="229"/>
      <c r="R876" s="230">
        <f>SUM(R877:R901)</f>
        <v>1.2070521999999999</v>
      </c>
      <c r="S876" s="229"/>
      <c r="T876" s="231">
        <f>SUM(T877:T901)</f>
        <v>0</v>
      </c>
      <c r="AR876" s="232" t="s">
        <v>81</v>
      </c>
      <c r="AT876" s="233" t="s">
        <v>71</v>
      </c>
      <c r="AU876" s="233" t="s">
        <v>79</v>
      </c>
      <c r="AY876" s="232" t="s">
        <v>209</v>
      </c>
      <c r="BK876" s="234">
        <f>SUM(BK877:BK901)</f>
        <v>0</v>
      </c>
    </row>
    <row r="877" s="1" customFormat="1" ht="25.5" customHeight="1">
      <c r="B877" s="47"/>
      <c r="C877" s="237" t="s">
        <v>1490</v>
      </c>
      <c r="D877" s="237" t="s">
        <v>211</v>
      </c>
      <c r="E877" s="238" t="s">
        <v>1491</v>
      </c>
      <c r="F877" s="239" t="s">
        <v>1492</v>
      </c>
      <c r="G877" s="240" t="s">
        <v>390</v>
      </c>
      <c r="H877" s="241">
        <v>13.050000000000001</v>
      </c>
      <c r="I877" s="242"/>
      <c r="J877" s="243">
        <f>ROUND(I877*H877,2)</f>
        <v>0</v>
      </c>
      <c r="K877" s="239" t="s">
        <v>215</v>
      </c>
      <c r="L877" s="73"/>
      <c r="M877" s="244" t="s">
        <v>21</v>
      </c>
      <c r="N877" s="245" t="s">
        <v>43</v>
      </c>
      <c r="O877" s="48"/>
      <c r="P877" s="246">
        <f>O877*H877</f>
        <v>0</v>
      </c>
      <c r="Q877" s="246">
        <v>0.00097999999999999997</v>
      </c>
      <c r="R877" s="246">
        <f>Q877*H877</f>
        <v>0.012789</v>
      </c>
      <c r="S877" s="246">
        <v>0</v>
      </c>
      <c r="T877" s="247">
        <f>S877*H877</f>
        <v>0</v>
      </c>
      <c r="AR877" s="25" t="s">
        <v>287</v>
      </c>
      <c r="AT877" s="25" t="s">
        <v>211</v>
      </c>
      <c r="AU877" s="25" t="s">
        <v>81</v>
      </c>
      <c r="AY877" s="25" t="s">
        <v>209</v>
      </c>
      <c r="BE877" s="248">
        <f>IF(N877="základní",J877,0)</f>
        <v>0</v>
      </c>
      <c r="BF877" s="248">
        <f>IF(N877="snížená",J877,0)</f>
        <v>0</v>
      </c>
      <c r="BG877" s="248">
        <f>IF(N877="zákl. přenesená",J877,0)</f>
        <v>0</v>
      </c>
      <c r="BH877" s="248">
        <f>IF(N877="sníž. přenesená",J877,0)</f>
        <v>0</v>
      </c>
      <c r="BI877" s="248">
        <f>IF(N877="nulová",J877,0)</f>
        <v>0</v>
      </c>
      <c r="BJ877" s="25" t="s">
        <v>79</v>
      </c>
      <c r="BK877" s="248">
        <f>ROUND(I877*H877,2)</f>
        <v>0</v>
      </c>
      <c r="BL877" s="25" t="s">
        <v>287</v>
      </c>
      <c r="BM877" s="25" t="s">
        <v>1493</v>
      </c>
    </row>
    <row r="878" s="1" customFormat="1" ht="25.5" customHeight="1">
      <c r="B878" s="47"/>
      <c r="C878" s="237" t="s">
        <v>936</v>
      </c>
      <c r="D878" s="237" t="s">
        <v>211</v>
      </c>
      <c r="E878" s="238" t="s">
        <v>1494</v>
      </c>
      <c r="F878" s="239" t="s">
        <v>1495</v>
      </c>
      <c r="G878" s="240" t="s">
        <v>390</v>
      </c>
      <c r="H878" s="241">
        <v>13.050000000000001</v>
      </c>
      <c r="I878" s="242"/>
      <c r="J878" s="243">
        <f>ROUND(I878*H878,2)</f>
        <v>0</v>
      </c>
      <c r="K878" s="239" t="s">
        <v>215</v>
      </c>
      <c r="L878" s="73"/>
      <c r="M878" s="244" t="s">
        <v>21</v>
      </c>
      <c r="N878" s="245" t="s">
        <v>43</v>
      </c>
      <c r="O878" s="48"/>
      <c r="P878" s="246">
        <f>O878*H878</f>
        <v>0</v>
      </c>
      <c r="Q878" s="246">
        <v>0.00097999999999999997</v>
      </c>
      <c r="R878" s="246">
        <f>Q878*H878</f>
        <v>0.012789</v>
      </c>
      <c r="S878" s="246">
        <v>0</v>
      </c>
      <c r="T878" s="247">
        <f>S878*H878</f>
        <v>0</v>
      </c>
      <c r="AR878" s="25" t="s">
        <v>287</v>
      </c>
      <c r="AT878" s="25" t="s">
        <v>211</v>
      </c>
      <c r="AU878" s="25" t="s">
        <v>81</v>
      </c>
      <c r="AY878" s="25" t="s">
        <v>209</v>
      </c>
      <c r="BE878" s="248">
        <f>IF(N878="základní",J878,0)</f>
        <v>0</v>
      </c>
      <c r="BF878" s="248">
        <f>IF(N878="snížená",J878,0)</f>
        <v>0</v>
      </c>
      <c r="BG878" s="248">
        <f>IF(N878="zákl. přenesená",J878,0)</f>
        <v>0</v>
      </c>
      <c r="BH878" s="248">
        <f>IF(N878="sníž. přenesená",J878,0)</f>
        <v>0</v>
      </c>
      <c r="BI878" s="248">
        <f>IF(N878="nulová",J878,0)</f>
        <v>0</v>
      </c>
      <c r="BJ878" s="25" t="s">
        <v>79</v>
      </c>
      <c r="BK878" s="248">
        <f>ROUND(I878*H878,2)</f>
        <v>0</v>
      </c>
      <c r="BL878" s="25" t="s">
        <v>287</v>
      </c>
      <c r="BM878" s="25" t="s">
        <v>1496</v>
      </c>
    </row>
    <row r="879" s="12" customFormat="1">
      <c r="B879" s="249"/>
      <c r="C879" s="250"/>
      <c r="D879" s="251" t="s">
        <v>217</v>
      </c>
      <c r="E879" s="252" t="s">
        <v>21</v>
      </c>
      <c r="F879" s="253" t="s">
        <v>1497</v>
      </c>
      <c r="G879" s="250"/>
      <c r="H879" s="254">
        <v>13.050000000000001</v>
      </c>
      <c r="I879" s="255"/>
      <c r="J879" s="250"/>
      <c r="K879" s="250"/>
      <c r="L879" s="256"/>
      <c r="M879" s="257"/>
      <c r="N879" s="258"/>
      <c r="O879" s="258"/>
      <c r="P879" s="258"/>
      <c r="Q879" s="258"/>
      <c r="R879" s="258"/>
      <c r="S879" s="258"/>
      <c r="T879" s="259"/>
      <c r="AT879" s="260" t="s">
        <v>217</v>
      </c>
      <c r="AU879" s="260" t="s">
        <v>81</v>
      </c>
      <c r="AV879" s="12" t="s">
        <v>81</v>
      </c>
      <c r="AW879" s="12" t="s">
        <v>35</v>
      </c>
      <c r="AX879" s="12" t="s">
        <v>72</v>
      </c>
      <c r="AY879" s="260" t="s">
        <v>209</v>
      </c>
    </row>
    <row r="880" s="13" customFormat="1">
      <c r="B880" s="261"/>
      <c r="C880" s="262"/>
      <c r="D880" s="251" t="s">
        <v>217</v>
      </c>
      <c r="E880" s="263" t="s">
        <v>21</v>
      </c>
      <c r="F880" s="264" t="s">
        <v>1498</v>
      </c>
      <c r="G880" s="262"/>
      <c r="H880" s="263" t="s">
        <v>21</v>
      </c>
      <c r="I880" s="265"/>
      <c r="J880" s="262"/>
      <c r="K880" s="262"/>
      <c r="L880" s="266"/>
      <c r="M880" s="267"/>
      <c r="N880" s="268"/>
      <c r="O880" s="268"/>
      <c r="P880" s="268"/>
      <c r="Q880" s="268"/>
      <c r="R880" s="268"/>
      <c r="S880" s="268"/>
      <c r="T880" s="269"/>
      <c r="AT880" s="270" t="s">
        <v>217</v>
      </c>
      <c r="AU880" s="270" t="s">
        <v>81</v>
      </c>
      <c r="AV880" s="13" t="s">
        <v>79</v>
      </c>
      <c r="AW880" s="13" t="s">
        <v>35</v>
      </c>
      <c r="AX880" s="13" t="s">
        <v>72</v>
      </c>
      <c r="AY880" s="270" t="s">
        <v>209</v>
      </c>
    </row>
    <row r="881" s="14" customFormat="1">
      <c r="B881" s="271"/>
      <c r="C881" s="272"/>
      <c r="D881" s="251" t="s">
        <v>217</v>
      </c>
      <c r="E881" s="273" t="s">
        <v>21</v>
      </c>
      <c r="F881" s="274" t="s">
        <v>220</v>
      </c>
      <c r="G881" s="272"/>
      <c r="H881" s="275">
        <v>13.050000000000001</v>
      </c>
      <c r="I881" s="276"/>
      <c r="J881" s="272"/>
      <c r="K881" s="272"/>
      <c r="L881" s="277"/>
      <c r="M881" s="278"/>
      <c r="N881" s="279"/>
      <c r="O881" s="279"/>
      <c r="P881" s="279"/>
      <c r="Q881" s="279"/>
      <c r="R881" s="279"/>
      <c r="S881" s="279"/>
      <c r="T881" s="280"/>
      <c r="AT881" s="281" t="s">
        <v>217</v>
      </c>
      <c r="AU881" s="281" t="s">
        <v>81</v>
      </c>
      <c r="AV881" s="14" t="s">
        <v>216</v>
      </c>
      <c r="AW881" s="14" t="s">
        <v>35</v>
      </c>
      <c r="AX881" s="14" t="s">
        <v>79</v>
      </c>
      <c r="AY881" s="281" t="s">
        <v>209</v>
      </c>
    </row>
    <row r="882" s="1" customFormat="1" ht="25.5" customHeight="1">
      <c r="B882" s="47"/>
      <c r="C882" s="237" t="s">
        <v>1499</v>
      </c>
      <c r="D882" s="237" t="s">
        <v>211</v>
      </c>
      <c r="E882" s="238" t="s">
        <v>1500</v>
      </c>
      <c r="F882" s="239" t="s">
        <v>1501</v>
      </c>
      <c r="G882" s="240" t="s">
        <v>390</v>
      </c>
      <c r="H882" s="241">
        <v>25</v>
      </c>
      <c r="I882" s="242"/>
      <c r="J882" s="243">
        <f>ROUND(I882*H882,2)</f>
        <v>0</v>
      </c>
      <c r="K882" s="239" t="s">
        <v>21</v>
      </c>
      <c r="L882" s="73"/>
      <c r="M882" s="244" t="s">
        <v>21</v>
      </c>
      <c r="N882" s="245" t="s">
        <v>43</v>
      </c>
      <c r="O882" s="48"/>
      <c r="P882" s="246">
        <f>O882*H882</f>
        <v>0</v>
      </c>
      <c r="Q882" s="246">
        <v>0.00051000000000000004</v>
      </c>
      <c r="R882" s="246">
        <f>Q882*H882</f>
        <v>0.012750000000000001</v>
      </c>
      <c r="S882" s="246">
        <v>0</v>
      </c>
      <c r="T882" s="247">
        <f>S882*H882</f>
        <v>0</v>
      </c>
      <c r="AR882" s="25" t="s">
        <v>287</v>
      </c>
      <c r="AT882" s="25" t="s">
        <v>211</v>
      </c>
      <c r="AU882" s="25" t="s">
        <v>81</v>
      </c>
      <c r="AY882" s="25" t="s">
        <v>209</v>
      </c>
      <c r="BE882" s="248">
        <f>IF(N882="základní",J882,0)</f>
        <v>0</v>
      </c>
      <c r="BF882" s="248">
        <f>IF(N882="snížená",J882,0)</f>
        <v>0</v>
      </c>
      <c r="BG882" s="248">
        <f>IF(N882="zákl. přenesená",J882,0)</f>
        <v>0</v>
      </c>
      <c r="BH882" s="248">
        <f>IF(N882="sníž. přenesená",J882,0)</f>
        <v>0</v>
      </c>
      <c r="BI882" s="248">
        <f>IF(N882="nulová",J882,0)</f>
        <v>0</v>
      </c>
      <c r="BJ882" s="25" t="s">
        <v>79</v>
      </c>
      <c r="BK882" s="248">
        <f>ROUND(I882*H882,2)</f>
        <v>0</v>
      </c>
      <c r="BL882" s="25" t="s">
        <v>287</v>
      </c>
      <c r="BM882" s="25" t="s">
        <v>1502</v>
      </c>
    </row>
    <row r="883" s="1" customFormat="1" ht="16.5" customHeight="1">
      <c r="B883" s="47"/>
      <c r="C883" s="237" t="s">
        <v>941</v>
      </c>
      <c r="D883" s="237" t="s">
        <v>211</v>
      </c>
      <c r="E883" s="238" t="s">
        <v>1503</v>
      </c>
      <c r="F883" s="239" t="s">
        <v>1504</v>
      </c>
      <c r="G883" s="240" t="s">
        <v>390</v>
      </c>
      <c r="H883" s="241">
        <v>85</v>
      </c>
      <c r="I883" s="242"/>
      <c r="J883" s="243">
        <f>ROUND(I883*H883,2)</f>
        <v>0</v>
      </c>
      <c r="K883" s="239" t="s">
        <v>21</v>
      </c>
      <c r="L883" s="73"/>
      <c r="M883" s="244" t="s">
        <v>21</v>
      </c>
      <c r="N883" s="245" t="s">
        <v>43</v>
      </c>
      <c r="O883" s="48"/>
      <c r="P883" s="246">
        <f>O883*H883</f>
        <v>0</v>
      </c>
      <c r="Q883" s="246">
        <v>0.00042999999999999999</v>
      </c>
      <c r="R883" s="246">
        <f>Q883*H883</f>
        <v>0.036549999999999999</v>
      </c>
      <c r="S883" s="246">
        <v>0</v>
      </c>
      <c r="T883" s="247">
        <f>S883*H883</f>
        <v>0</v>
      </c>
      <c r="AR883" s="25" t="s">
        <v>287</v>
      </c>
      <c r="AT883" s="25" t="s">
        <v>211</v>
      </c>
      <c r="AU883" s="25" t="s">
        <v>81</v>
      </c>
      <c r="AY883" s="25" t="s">
        <v>209</v>
      </c>
      <c r="BE883" s="248">
        <f>IF(N883="základní",J883,0)</f>
        <v>0</v>
      </c>
      <c r="BF883" s="248">
        <f>IF(N883="snížená",J883,0)</f>
        <v>0</v>
      </c>
      <c r="BG883" s="248">
        <f>IF(N883="zákl. přenesená",J883,0)</f>
        <v>0</v>
      </c>
      <c r="BH883" s="248">
        <f>IF(N883="sníž. přenesená",J883,0)</f>
        <v>0</v>
      </c>
      <c r="BI883" s="248">
        <f>IF(N883="nulová",J883,0)</f>
        <v>0</v>
      </c>
      <c r="BJ883" s="25" t="s">
        <v>79</v>
      </c>
      <c r="BK883" s="248">
        <f>ROUND(I883*H883,2)</f>
        <v>0</v>
      </c>
      <c r="BL883" s="25" t="s">
        <v>287</v>
      </c>
      <c r="BM883" s="25" t="s">
        <v>1505</v>
      </c>
    </row>
    <row r="884" s="1" customFormat="1" ht="25.5" customHeight="1">
      <c r="B884" s="47"/>
      <c r="C884" s="237" t="s">
        <v>1506</v>
      </c>
      <c r="D884" s="237" t="s">
        <v>211</v>
      </c>
      <c r="E884" s="238" t="s">
        <v>1507</v>
      </c>
      <c r="F884" s="239" t="s">
        <v>1508</v>
      </c>
      <c r="G884" s="240" t="s">
        <v>268</v>
      </c>
      <c r="H884" s="241">
        <v>25.859999999999999</v>
      </c>
      <c r="I884" s="242"/>
      <c r="J884" s="243">
        <f>ROUND(I884*H884,2)</f>
        <v>0</v>
      </c>
      <c r="K884" s="239" t="s">
        <v>21</v>
      </c>
      <c r="L884" s="73"/>
      <c r="M884" s="244" t="s">
        <v>21</v>
      </c>
      <c r="N884" s="245" t="s">
        <v>43</v>
      </c>
      <c r="O884" s="48"/>
      <c r="P884" s="246">
        <f>O884*H884</f>
        <v>0</v>
      </c>
      <c r="Q884" s="246">
        <v>0.0039199999999999999</v>
      </c>
      <c r="R884" s="246">
        <f>Q884*H884</f>
        <v>0.1013712</v>
      </c>
      <c r="S884" s="246">
        <v>0</v>
      </c>
      <c r="T884" s="247">
        <f>S884*H884</f>
        <v>0</v>
      </c>
      <c r="AR884" s="25" t="s">
        <v>287</v>
      </c>
      <c r="AT884" s="25" t="s">
        <v>211</v>
      </c>
      <c r="AU884" s="25" t="s">
        <v>81</v>
      </c>
      <c r="AY884" s="25" t="s">
        <v>209</v>
      </c>
      <c r="BE884" s="248">
        <f>IF(N884="základní",J884,0)</f>
        <v>0</v>
      </c>
      <c r="BF884" s="248">
        <f>IF(N884="snížená",J884,0)</f>
        <v>0</v>
      </c>
      <c r="BG884" s="248">
        <f>IF(N884="zákl. přenesená",J884,0)</f>
        <v>0</v>
      </c>
      <c r="BH884" s="248">
        <f>IF(N884="sníž. přenesená",J884,0)</f>
        <v>0</v>
      </c>
      <c r="BI884" s="248">
        <f>IF(N884="nulová",J884,0)</f>
        <v>0</v>
      </c>
      <c r="BJ884" s="25" t="s">
        <v>79</v>
      </c>
      <c r="BK884" s="248">
        <f>ROUND(I884*H884,2)</f>
        <v>0</v>
      </c>
      <c r="BL884" s="25" t="s">
        <v>287</v>
      </c>
      <c r="BM884" s="25" t="s">
        <v>1509</v>
      </c>
    </row>
    <row r="885" s="12" customFormat="1">
      <c r="B885" s="249"/>
      <c r="C885" s="250"/>
      <c r="D885" s="251" t="s">
        <v>217</v>
      </c>
      <c r="E885" s="252" t="s">
        <v>21</v>
      </c>
      <c r="F885" s="253" t="s">
        <v>1510</v>
      </c>
      <c r="G885" s="250"/>
      <c r="H885" s="254">
        <v>25.859999999999999</v>
      </c>
      <c r="I885" s="255"/>
      <c r="J885" s="250"/>
      <c r="K885" s="250"/>
      <c r="L885" s="256"/>
      <c r="M885" s="257"/>
      <c r="N885" s="258"/>
      <c r="O885" s="258"/>
      <c r="P885" s="258"/>
      <c r="Q885" s="258"/>
      <c r="R885" s="258"/>
      <c r="S885" s="258"/>
      <c r="T885" s="259"/>
      <c r="AT885" s="260" t="s">
        <v>217</v>
      </c>
      <c r="AU885" s="260" t="s">
        <v>81</v>
      </c>
      <c r="AV885" s="12" t="s">
        <v>81</v>
      </c>
      <c r="AW885" s="12" t="s">
        <v>35</v>
      </c>
      <c r="AX885" s="12" t="s">
        <v>72</v>
      </c>
      <c r="AY885" s="260" t="s">
        <v>209</v>
      </c>
    </row>
    <row r="886" s="13" customFormat="1">
      <c r="B886" s="261"/>
      <c r="C886" s="262"/>
      <c r="D886" s="251" t="s">
        <v>217</v>
      </c>
      <c r="E886" s="263" t="s">
        <v>21</v>
      </c>
      <c r="F886" s="264" t="s">
        <v>1511</v>
      </c>
      <c r="G886" s="262"/>
      <c r="H886" s="263" t="s">
        <v>21</v>
      </c>
      <c r="I886" s="265"/>
      <c r="J886" s="262"/>
      <c r="K886" s="262"/>
      <c r="L886" s="266"/>
      <c r="M886" s="267"/>
      <c r="N886" s="268"/>
      <c r="O886" s="268"/>
      <c r="P886" s="268"/>
      <c r="Q886" s="268"/>
      <c r="R886" s="268"/>
      <c r="S886" s="268"/>
      <c r="T886" s="269"/>
      <c r="AT886" s="270" t="s">
        <v>217</v>
      </c>
      <c r="AU886" s="270" t="s">
        <v>81</v>
      </c>
      <c r="AV886" s="13" t="s">
        <v>79</v>
      </c>
      <c r="AW886" s="13" t="s">
        <v>35</v>
      </c>
      <c r="AX886" s="13" t="s">
        <v>72</v>
      </c>
      <c r="AY886" s="270" t="s">
        <v>209</v>
      </c>
    </row>
    <row r="887" s="14" customFormat="1">
      <c r="B887" s="271"/>
      <c r="C887" s="272"/>
      <c r="D887" s="251" t="s">
        <v>217</v>
      </c>
      <c r="E887" s="273" t="s">
        <v>21</v>
      </c>
      <c r="F887" s="274" t="s">
        <v>220</v>
      </c>
      <c r="G887" s="272"/>
      <c r="H887" s="275">
        <v>25.859999999999999</v>
      </c>
      <c r="I887" s="276"/>
      <c r="J887" s="272"/>
      <c r="K887" s="272"/>
      <c r="L887" s="277"/>
      <c r="M887" s="278"/>
      <c r="N887" s="279"/>
      <c r="O887" s="279"/>
      <c r="P887" s="279"/>
      <c r="Q887" s="279"/>
      <c r="R887" s="279"/>
      <c r="S887" s="279"/>
      <c r="T887" s="280"/>
      <c r="AT887" s="281" t="s">
        <v>217</v>
      </c>
      <c r="AU887" s="281" t="s">
        <v>81</v>
      </c>
      <c r="AV887" s="14" t="s">
        <v>216</v>
      </c>
      <c r="AW887" s="14" t="s">
        <v>35</v>
      </c>
      <c r="AX887" s="14" t="s">
        <v>79</v>
      </c>
      <c r="AY887" s="281" t="s">
        <v>209</v>
      </c>
    </row>
    <row r="888" s="1" customFormat="1" ht="16.5" customHeight="1">
      <c r="B888" s="47"/>
      <c r="C888" s="237" t="s">
        <v>945</v>
      </c>
      <c r="D888" s="237" t="s">
        <v>211</v>
      </c>
      <c r="E888" s="238" t="s">
        <v>1512</v>
      </c>
      <c r="F888" s="239" t="s">
        <v>1513</v>
      </c>
      <c r="G888" s="240" t="s">
        <v>268</v>
      </c>
      <c r="H888" s="241">
        <v>25.859999999999999</v>
      </c>
      <c r="I888" s="242"/>
      <c r="J888" s="243">
        <f>ROUND(I888*H888,2)</f>
        <v>0</v>
      </c>
      <c r="K888" s="239" t="s">
        <v>215</v>
      </c>
      <c r="L888" s="73"/>
      <c r="M888" s="244" t="s">
        <v>21</v>
      </c>
      <c r="N888" s="245" t="s">
        <v>43</v>
      </c>
      <c r="O888" s="48"/>
      <c r="P888" s="246">
        <f>O888*H888</f>
        <v>0</v>
      </c>
      <c r="Q888" s="246">
        <v>0</v>
      </c>
      <c r="R888" s="246">
        <f>Q888*H888</f>
        <v>0</v>
      </c>
      <c r="S888" s="246">
        <v>0</v>
      </c>
      <c r="T888" s="247">
        <f>S888*H888</f>
        <v>0</v>
      </c>
      <c r="AR888" s="25" t="s">
        <v>287</v>
      </c>
      <c r="AT888" s="25" t="s">
        <v>211</v>
      </c>
      <c r="AU888" s="25" t="s">
        <v>81</v>
      </c>
      <c r="AY888" s="25" t="s">
        <v>209</v>
      </c>
      <c r="BE888" s="248">
        <f>IF(N888="základní",J888,0)</f>
        <v>0</v>
      </c>
      <c r="BF888" s="248">
        <f>IF(N888="snížená",J888,0)</f>
        <v>0</v>
      </c>
      <c r="BG888" s="248">
        <f>IF(N888="zákl. přenesená",J888,0)</f>
        <v>0</v>
      </c>
      <c r="BH888" s="248">
        <f>IF(N888="sníž. přenesená",J888,0)</f>
        <v>0</v>
      </c>
      <c r="BI888" s="248">
        <f>IF(N888="nulová",J888,0)</f>
        <v>0</v>
      </c>
      <c r="BJ888" s="25" t="s">
        <v>79</v>
      </c>
      <c r="BK888" s="248">
        <f>ROUND(I888*H888,2)</f>
        <v>0</v>
      </c>
      <c r="BL888" s="25" t="s">
        <v>287</v>
      </c>
      <c r="BM888" s="25" t="s">
        <v>1514</v>
      </c>
    </row>
    <row r="889" s="1" customFormat="1" ht="16.5" customHeight="1">
      <c r="B889" s="47"/>
      <c r="C889" s="237" t="s">
        <v>1515</v>
      </c>
      <c r="D889" s="237" t="s">
        <v>211</v>
      </c>
      <c r="E889" s="238" t="s">
        <v>1516</v>
      </c>
      <c r="F889" s="239" t="s">
        <v>1517</v>
      </c>
      <c r="G889" s="240" t="s">
        <v>268</v>
      </c>
      <c r="H889" s="241">
        <v>25.859999999999999</v>
      </c>
      <c r="I889" s="242"/>
      <c r="J889" s="243">
        <f>ROUND(I889*H889,2)</f>
        <v>0</v>
      </c>
      <c r="K889" s="239" t="s">
        <v>215</v>
      </c>
      <c r="L889" s="73"/>
      <c r="M889" s="244" t="s">
        <v>21</v>
      </c>
      <c r="N889" s="245" t="s">
        <v>43</v>
      </c>
      <c r="O889" s="48"/>
      <c r="P889" s="246">
        <f>O889*H889</f>
        <v>0</v>
      </c>
      <c r="Q889" s="246">
        <v>0</v>
      </c>
      <c r="R889" s="246">
        <f>Q889*H889</f>
        <v>0</v>
      </c>
      <c r="S889" s="246">
        <v>0</v>
      </c>
      <c r="T889" s="247">
        <f>S889*H889</f>
        <v>0</v>
      </c>
      <c r="AR889" s="25" t="s">
        <v>287</v>
      </c>
      <c r="AT889" s="25" t="s">
        <v>211</v>
      </c>
      <c r="AU889" s="25" t="s">
        <v>81</v>
      </c>
      <c r="AY889" s="25" t="s">
        <v>209</v>
      </c>
      <c r="BE889" s="248">
        <f>IF(N889="základní",J889,0)</f>
        <v>0</v>
      </c>
      <c r="BF889" s="248">
        <f>IF(N889="snížená",J889,0)</f>
        <v>0</v>
      </c>
      <c r="BG889" s="248">
        <f>IF(N889="zákl. přenesená",J889,0)</f>
        <v>0</v>
      </c>
      <c r="BH889" s="248">
        <f>IF(N889="sníž. přenesená",J889,0)</f>
        <v>0</v>
      </c>
      <c r="BI889" s="248">
        <f>IF(N889="nulová",J889,0)</f>
        <v>0</v>
      </c>
      <c r="BJ889" s="25" t="s">
        <v>79</v>
      </c>
      <c r="BK889" s="248">
        <f>ROUND(I889*H889,2)</f>
        <v>0</v>
      </c>
      <c r="BL889" s="25" t="s">
        <v>287</v>
      </c>
      <c r="BM889" s="25" t="s">
        <v>1518</v>
      </c>
    </row>
    <row r="890" s="1" customFormat="1" ht="16.5" customHeight="1">
      <c r="B890" s="47"/>
      <c r="C890" s="282" t="s">
        <v>950</v>
      </c>
      <c r="D890" s="282" t="s">
        <v>312</v>
      </c>
      <c r="E890" s="283" t="s">
        <v>1519</v>
      </c>
      <c r="F890" s="284" t="s">
        <v>1520</v>
      </c>
      <c r="G890" s="285" t="s">
        <v>268</v>
      </c>
      <c r="H890" s="286">
        <v>11.310000000000001</v>
      </c>
      <c r="I890" s="287"/>
      <c r="J890" s="288">
        <f>ROUND(I890*H890,2)</f>
        <v>0</v>
      </c>
      <c r="K890" s="284" t="s">
        <v>24</v>
      </c>
      <c r="L890" s="289"/>
      <c r="M890" s="290" t="s">
        <v>21</v>
      </c>
      <c r="N890" s="291" t="s">
        <v>43</v>
      </c>
      <c r="O890" s="48"/>
      <c r="P890" s="246">
        <f>O890*H890</f>
        <v>0</v>
      </c>
      <c r="Q890" s="246">
        <v>0.022499999999999999</v>
      </c>
      <c r="R890" s="246">
        <f>Q890*H890</f>
        <v>0.25447500000000001</v>
      </c>
      <c r="S890" s="246">
        <v>0</v>
      </c>
      <c r="T890" s="247">
        <f>S890*H890</f>
        <v>0</v>
      </c>
      <c r="AR890" s="25" t="s">
        <v>371</v>
      </c>
      <c r="AT890" s="25" t="s">
        <v>312</v>
      </c>
      <c r="AU890" s="25" t="s">
        <v>81</v>
      </c>
      <c r="AY890" s="25" t="s">
        <v>209</v>
      </c>
      <c r="BE890" s="248">
        <f>IF(N890="základní",J890,0)</f>
        <v>0</v>
      </c>
      <c r="BF890" s="248">
        <f>IF(N890="snížená",J890,0)</f>
        <v>0</v>
      </c>
      <c r="BG890" s="248">
        <f>IF(N890="zákl. přenesená",J890,0)</f>
        <v>0</v>
      </c>
      <c r="BH890" s="248">
        <f>IF(N890="sníž. přenesená",J890,0)</f>
        <v>0</v>
      </c>
      <c r="BI890" s="248">
        <f>IF(N890="nulová",J890,0)</f>
        <v>0</v>
      </c>
      <c r="BJ890" s="25" t="s">
        <v>79</v>
      </c>
      <c r="BK890" s="248">
        <f>ROUND(I890*H890,2)</f>
        <v>0</v>
      </c>
      <c r="BL890" s="25" t="s">
        <v>287</v>
      </c>
      <c r="BM890" s="25" t="s">
        <v>1521</v>
      </c>
    </row>
    <row r="891" s="12" customFormat="1">
      <c r="B891" s="249"/>
      <c r="C891" s="250"/>
      <c r="D891" s="251" t="s">
        <v>217</v>
      </c>
      <c r="E891" s="252" t="s">
        <v>21</v>
      </c>
      <c r="F891" s="253" t="s">
        <v>1522</v>
      </c>
      <c r="G891" s="250"/>
      <c r="H891" s="254">
        <v>11.310000000000001</v>
      </c>
      <c r="I891" s="255"/>
      <c r="J891" s="250"/>
      <c r="K891" s="250"/>
      <c r="L891" s="256"/>
      <c r="M891" s="257"/>
      <c r="N891" s="258"/>
      <c r="O891" s="258"/>
      <c r="P891" s="258"/>
      <c r="Q891" s="258"/>
      <c r="R891" s="258"/>
      <c r="S891" s="258"/>
      <c r="T891" s="259"/>
      <c r="AT891" s="260" t="s">
        <v>217</v>
      </c>
      <c r="AU891" s="260" t="s">
        <v>81</v>
      </c>
      <c r="AV891" s="12" t="s">
        <v>81</v>
      </c>
      <c r="AW891" s="12" t="s">
        <v>35</v>
      </c>
      <c r="AX891" s="12" t="s">
        <v>72</v>
      </c>
      <c r="AY891" s="260" t="s">
        <v>209</v>
      </c>
    </row>
    <row r="892" s="13" customFormat="1">
      <c r="B892" s="261"/>
      <c r="C892" s="262"/>
      <c r="D892" s="251" t="s">
        <v>217</v>
      </c>
      <c r="E892" s="263" t="s">
        <v>21</v>
      </c>
      <c r="F892" s="264" t="s">
        <v>1511</v>
      </c>
      <c r="G892" s="262"/>
      <c r="H892" s="263" t="s">
        <v>21</v>
      </c>
      <c r="I892" s="265"/>
      <c r="J892" s="262"/>
      <c r="K892" s="262"/>
      <c r="L892" s="266"/>
      <c r="M892" s="267"/>
      <c r="N892" s="268"/>
      <c r="O892" s="268"/>
      <c r="P892" s="268"/>
      <c r="Q892" s="268"/>
      <c r="R892" s="268"/>
      <c r="S892" s="268"/>
      <c r="T892" s="269"/>
      <c r="AT892" s="270" t="s">
        <v>217</v>
      </c>
      <c r="AU892" s="270" t="s">
        <v>81</v>
      </c>
      <c r="AV892" s="13" t="s">
        <v>79</v>
      </c>
      <c r="AW892" s="13" t="s">
        <v>35</v>
      </c>
      <c r="AX892" s="13" t="s">
        <v>72</v>
      </c>
      <c r="AY892" s="270" t="s">
        <v>209</v>
      </c>
    </row>
    <row r="893" s="14" customFormat="1">
      <c r="B893" s="271"/>
      <c r="C893" s="272"/>
      <c r="D893" s="251" t="s">
        <v>217</v>
      </c>
      <c r="E893" s="273" t="s">
        <v>21</v>
      </c>
      <c r="F893" s="274" t="s">
        <v>220</v>
      </c>
      <c r="G893" s="272"/>
      <c r="H893" s="275">
        <v>11.310000000000001</v>
      </c>
      <c r="I893" s="276"/>
      <c r="J893" s="272"/>
      <c r="K893" s="272"/>
      <c r="L893" s="277"/>
      <c r="M893" s="278"/>
      <c r="N893" s="279"/>
      <c r="O893" s="279"/>
      <c r="P893" s="279"/>
      <c r="Q893" s="279"/>
      <c r="R893" s="279"/>
      <c r="S893" s="279"/>
      <c r="T893" s="280"/>
      <c r="AT893" s="281" t="s">
        <v>217</v>
      </c>
      <c r="AU893" s="281" t="s">
        <v>81</v>
      </c>
      <c r="AV893" s="14" t="s">
        <v>216</v>
      </c>
      <c r="AW893" s="14" t="s">
        <v>35</v>
      </c>
      <c r="AX893" s="14" t="s">
        <v>79</v>
      </c>
      <c r="AY893" s="281" t="s">
        <v>209</v>
      </c>
    </row>
    <row r="894" s="1" customFormat="1" ht="16.5" customHeight="1">
      <c r="B894" s="47"/>
      <c r="C894" s="282" t="s">
        <v>1523</v>
      </c>
      <c r="D894" s="282" t="s">
        <v>312</v>
      </c>
      <c r="E894" s="283" t="s">
        <v>1524</v>
      </c>
      <c r="F894" s="284" t="s">
        <v>1525</v>
      </c>
      <c r="G894" s="285" t="s">
        <v>268</v>
      </c>
      <c r="H894" s="286">
        <v>4</v>
      </c>
      <c r="I894" s="287"/>
      <c r="J894" s="288">
        <f>ROUND(I894*H894,2)</f>
        <v>0</v>
      </c>
      <c r="K894" s="284" t="s">
        <v>21</v>
      </c>
      <c r="L894" s="289"/>
      <c r="M894" s="290" t="s">
        <v>21</v>
      </c>
      <c r="N894" s="291" t="s">
        <v>43</v>
      </c>
      <c r="O894" s="48"/>
      <c r="P894" s="246">
        <f>O894*H894</f>
        <v>0</v>
      </c>
      <c r="Q894" s="246">
        <v>0.024</v>
      </c>
      <c r="R894" s="246">
        <f>Q894*H894</f>
        <v>0.096000000000000002</v>
      </c>
      <c r="S894" s="246">
        <v>0</v>
      </c>
      <c r="T894" s="247">
        <f>S894*H894</f>
        <v>0</v>
      </c>
      <c r="AR894" s="25" t="s">
        <v>371</v>
      </c>
      <c r="AT894" s="25" t="s">
        <v>312</v>
      </c>
      <c r="AU894" s="25" t="s">
        <v>81</v>
      </c>
      <c r="AY894" s="25" t="s">
        <v>209</v>
      </c>
      <c r="BE894" s="248">
        <f>IF(N894="základní",J894,0)</f>
        <v>0</v>
      </c>
      <c r="BF894" s="248">
        <f>IF(N894="snížená",J894,0)</f>
        <v>0</v>
      </c>
      <c r="BG894" s="248">
        <f>IF(N894="zákl. přenesená",J894,0)</f>
        <v>0</v>
      </c>
      <c r="BH894" s="248">
        <f>IF(N894="sníž. přenesená",J894,0)</f>
        <v>0</v>
      </c>
      <c r="BI894" s="248">
        <f>IF(N894="nulová",J894,0)</f>
        <v>0</v>
      </c>
      <c r="BJ894" s="25" t="s">
        <v>79</v>
      </c>
      <c r="BK894" s="248">
        <f>ROUND(I894*H894,2)</f>
        <v>0</v>
      </c>
      <c r="BL894" s="25" t="s">
        <v>287</v>
      </c>
      <c r="BM894" s="25" t="s">
        <v>1526</v>
      </c>
    </row>
    <row r="895" s="1" customFormat="1" ht="16.5" customHeight="1">
      <c r="B895" s="47"/>
      <c r="C895" s="282" t="s">
        <v>954</v>
      </c>
      <c r="D895" s="282" t="s">
        <v>312</v>
      </c>
      <c r="E895" s="283" t="s">
        <v>1527</v>
      </c>
      <c r="F895" s="284" t="s">
        <v>1528</v>
      </c>
      <c r="G895" s="285" t="s">
        <v>268</v>
      </c>
      <c r="H895" s="286">
        <v>37.795999999999999</v>
      </c>
      <c r="I895" s="287"/>
      <c r="J895" s="288">
        <f>ROUND(I895*H895,2)</f>
        <v>0</v>
      </c>
      <c r="K895" s="284" t="s">
        <v>24</v>
      </c>
      <c r="L895" s="289"/>
      <c r="M895" s="290" t="s">
        <v>21</v>
      </c>
      <c r="N895" s="291" t="s">
        <v>43</v>
      </c>
      <c r="O895" s="48"/>
      <c r="P895" s="246">
        <f>O895*H895</f>
        <v>0</v>
      </c>
      <c r="Q895" s="246">
        <v>0.017999999999999999</v>
      </c>
      <c r="R895" s="246">
        <f>Q895*H895</f>
        <v>0.68032799999999993</v>
      </c>
      <c r="S895" s="246">
        <v>0</v>
      </c>
      <c r="T895" s="247">
        <f>S895*H895</f>
        <v>0</v>
      </c>
      <c r="AR895" s="25" t="s">
        <v>371</v>
      </c>
      <c r="AT895" s="25" t="s">
        <v>312</v>
      </c>
      <c r="AU895" s="25" t="s">
        <v>81</v>
      </c>
      <c r="AY895" s="25" t="s">
        <v>209</v>
      </c>
      <c r="BE895" s="248">
        <f>IF(N895="základní",J895,0)</f>
        <v>0</v>
      </c>
      <c r="BF895" s="248">
        <f>IF(N895="snížená",J895,0)</f>
        <v>0</v>
      </c>
      <c r="BG895" s="248">
        <f>IF(N895="zákl. přenesená",J895,0)</f>
        <v>0</v>
      </c>
      <c r="BH895" s="248">
        <f>IF(N895="sníž. přenesená",J895,0)</f>
        <v>0</v>
      </c>
      <c r="BI895" s="248">
        <f>IF(N895="nulová",J895,0)</f>
        <v>0</v>
      </c>
      <c r="BJ895" s="25" t="s">
        <v>79</v>
      </c>
      <c r="BK895" s="248">
        <f>ROUND(I895*H895,2)</f>
        <v>0</v>
      </c>
      <c r="BL895" s="25" t="s">
        <v>287</v>
      </c>
      <c r="BM895" s="25" t="s">
        <v>1529</v>
      </c>
    </row>
    <row r="896" s="12" customFormat="1">
      <c r="B896" s="249"/>
      <c r="C896" s="250"/>
      <c r="D896" s="251" t="s">
        <v>217</v>
      </c>
      <c r="E896" s="252" t="s">
        <v>21</v>
      </c>
      <c r="F896" s="253" t="s">
        <v>1530</v>
      </c>
      <c r="G896" s="250"/>
      <c r="H896" s="254">
        <v>34.359999999999999</v>
      </c>
      <c r="I896" s="255"/>
      <c r="J896" s="250"/>
      <c r="K896" s="250"/>
      <c r="L896" s="256"/>
      <c r="M896" s="257"/>
      <c r="N896" s="258"/>
      <c r="O896" s="258"/>
      <c r="P896" s="258"/>
      <c r="Q896" s="258"/>
      <c r="R896" s="258"/>
      <c r="S896" s="258"/>
      <c r="T896" s="259"/>
      <c r="AT896" s="260" t="s">
        <v>217</v>
      </c>
      <c r="AU896" s="260" t="s">
        <v>81</v>
      </c>
      <c r="AV896" s="12" t="s">
        <v>81</v>
      </c>
      <c r="AW896" s="12" t="s">
        <v>35</v>
      </c>
      <c r="AX896" s="12" t="s">
        <v>72</v>
      </c>
      <c r="AY896" s="260" t="s">
        <v>209</v>
      </c>
    </row>
    <row r="897" s="13" customFormat="1">
      <c r="B897" s="261"/>
      <c r="C897" s="262"/>
      <c r="D897" s="251" t="s">
        <v>217</v>
      </c>
      <c r="E897" s="263" t="s">
        <v>21</v>
      </c>
      <c r="F897" s="264" t="s">
        <v>1531</v>
      </c>
      <c r="G897" s="262"/>
      <c r="H897" s="263" t="s">
        <v>21</v>
      </c>
      <c r="I897" s="265"/>
      <c r="J897" s="262"/>
      <c r="K897" s="262"/>
      <c r="L897" s="266"/>
      <c r="M897" s="267"/>
      <c r="N897" s="268"/>
      <c r="O897" s="268"/>
      <c r="P897" s="268"/>
      <c r="Q897" s="268"/>
      <c r="R897" s="268"/>
      <c r="S897" s="268"/>
      <c r="T897" s="269"/>
      <c r="AT897" s="270" t="s">
        <v>217</v>
      </c>
      <c r="AU897" s="270" t="s">
        <v>81</v>
      </c>
      <c r="AV897" s="13" t="s">
        <v>79</v>
      </c>
      <c r="AW897" s="13" t="s">
        <v>35</v>
      </c>
      <c r="AX897" s="13" t="s">
        <v>72</v>
      </c>
      <c r="AY897" s="270" t="s">
        <v>209</v>
      </c>
    </row>
    <row r="898" s="14" customFormat="1">
      <c r="B898" s="271"/>
      <c r="C898" s="272"/>
      <c r="D898" s="251" t="s">
        <v>217</v>
      </c>
      <c r="E898" s="273" t="s">
        <v>21</v>
      </c>
      <c r="F898" s="274" t="s">
        <v>220</v>
      </c>
      <c r="G898" s="272"/>
      <c r="H898" s="275">
        <v>34.359999999999999</v>
      </c>
      <c r="I898" s="276"/>
      <c r="J898" s="272"/>
      <c r="K898" s="272"/>
      <c r="L898" s="277"/>
      <c r="M898" s="278"/>
      <c r="N898" s="279"/>
      <c r="O898" s="279"/>
      <c r="P898" s="279"/>
      <c r="Q898" s="279"/>
      <c r="R898" s="279"/>
      <c r="S898" s="279"/>
      <c r="T898" s="280"/>
      <c r="AT898" s="281" t="s">
        <v>217</v>
      </c>
      <c r="AU898" s="281" t="s">
        <v>81</v>
      </c>
      <c r="AV898" s="14" t="s">
        <v>216</v>
      </c>
      <c r="AW898" s="14" t="s">
        <v>35</v>
      </c>
      <c r="AX898" s="14" t="s">
        <v>79</v>
      </c>
      <c r="AY898" s="281" t="s">
        <v>209</v>
      </c>
    </row>
    <row r="899" s="12" customFormat="1">
      <c r="B899" s="249"/>
      <c r="C899" s="250"/>
      <c r="D899" s="251" t="s">
        <v>217</v>
      </c>
      <c r="E899" s="250"/>
      <c r="F899" s="253" t="s">
        <v>1532</v>
      </c>
      <c r="G899" s="250"/>
      <c r="H899" s="254">
        <v>37.795999999999999</v>
      </c>
      <c r="I899" s="255"/>
      <c r="J899" s="250"/>
      <c r="K899" s="250"/>
      <c r="L899" s="256"/>
      <c r="M899" s="257"/>
      <c r="N899" s="258"/>
      <c r="O899" s="258"/>
      <c r="P899" s="258"/>
      <c r="Q899" s="258"/>
      <c r="R899" s="258"/>
      <c r="S899" s="258"/>
      <c r="T899" s="259"/>
      <c r="AT899" s="260" t="s">
        <v>217</v>
      </c>
      <c r="AU899" s="260" t="s">
        <v>81</v>
      </c>
      <c r="AV899" s="12" t="s">
        <v>81</v>
      </c>
      <c r="AW899" s="12" t="s">
        <v>6</v>
      </c>
      <c r="AX899" s="12" t="s">
        <v>79</v>
      </c>
      <c r="AY899" s="260" t="s">
        <v>209</v>
      </c>
    </row>
    <row r="900" s="1" customFormat="1" ht="16.5" customHeight="1">
      <c r="B900" s="47"/>
      <c r="C900" s="237" t="s">
        <v>1533</v>
      </c>
      <c r="D900" s="237" t="s">
        <v>211</v>
      </c>
      <c r="E900" s="238" t="s">
        <v>1534</v>
      </c>
      <c r="F900" s="239" t="s">
        <v>1535</v>
      </c>
      <c r="G900" s="240" t="s">
        <v>299</v>
      </c>
      <c r="H900" s="241">
        <v>1.2070000000000001</v>
      </c>
      <c r="I900" s="242"/>
      <c r="J900" s="243">
        <f>ROUND(I900*H900,2)</f>
        <v>0</v>
      </c>
      <c r="K900" s="239" t="s">
        <v>215</v>
      </c>
      <c r="L900" s="73"/>
      <c r="M900" s="244" t="s">
        <v>21</v>
      </c>
      <c r="N900" s="245" t="s">
        <v>43</v>
      </c>
      <c r="O900" s="48"/>
      <c r="P900" s="246">
        <f>O900*H900</f>
        <v>0</v>
      </c>
      <c r="Q900" s="246">
        <v>0</v>
      </c>
      <c r="R900" s="246">
        <f>Q900*H900</f>
        <v>0</v>
      </c>
      <c r="S900" s="246">
        <v>0</v>
      </c>
      <c r="T900" s="247">
        <f>S900*H900</f>
        <v>0</v>
      </c>
      <c r="AR900" s="25" t="s">
        <v>287</v>
      </c>
      <c r="AT900" s="25" t="s">
        <v>211</v>
      </c>
      <c r="AU900" s="25" t="s">
        <v>81</v>
      </c>
      <c r="AY900" s="25" t="s">
        <v>209</v>
      </c>
      <c r="BE900" s="248">
        <f>IF(N900="základní",J900,0)</f>
        <v>0</v>
      </c>
      <c r="BF900" s="248">
        <f>IF(N900="snížená",J900,0)</f>
        <v>0</v>
      </c>
      <c r="BG900" s="248">
        <f>IF(N900="zákl. přenesená",J900,0)</f>
        <v>0</v>
      </c>
      <c r="BH900" s="248">
        <f>IF(N900="sníž. přenesená",J900,0)</f>
        <v>0</v>
      </c>
      <c r="BI900" s="248">
        <f>IF(N900="nulová",J900,0)</f>
        <v>0</v>
      </c>
      <c r="BJ900" s="25" t="s">
        <v>79</v>
      </c>
      <c r="BK900" s="248">
        <f>ROUND(I900*H900,2)</f>
        <v>0</v>
      </c>
      <c r="BL900" s="25" t="s">
        <v>287</v>
      </c>
      <c r="BM900" s="25" t="s">
        <v>1536</v>
      </c>
    </row>
    <row r="901" s="1" customFormat="1" ht="16.5" customHeight="1">
      <c r="B901" s="47"/>
      <c r="C901" s="237" t="s">
        <v>958</v>
      </c>
      <c r="D901" s="237" t="s">
        <v>211</v>
      </c>
      <c r="E901" s="238" t="s">
        <v>1537</v>
      </c>
      <c r="F901" s="239" t="s">
        <v>1538</v>
      </c>
      <c r="G901" s="240" t="s">
        <v>299</v>
      </c>
      <c r="H901" s="241">
        <v>1.2070000000000001</v>
      </c>
      <c r="I901" s="242"/>
      <c r="J901" s="243">
        <f>ROUND(I901*H901,2)</f>
        <v>0</v>
      </c>
      <c r="K901" s="239" t="s">
        <v>215</v>
      </c>
      <c r="L901" s="73"/>
      <c r="M901" s="244" t="s">
        <v>21</v>
      </c>
      <c r="N901" s="245" t="s">
        <v>43</v>
      </c>
      <c r="O901" s="48"/>
      <c r="P901" s="246">
        <f>O901*H901</f>
        <v>0</v>
      </c>
      <c r="Q901" s="246">
        <v>0</v>
      </c>
      <c r="R901" s="246">
        <f>Q901*H901</f>
        <v>0</v>
      </c>
      <c r="S901" s="246">
        <v>0</v>
      </c>
      <c r="T901" s="247">
        <f>S901*H901</f>
        <v>0</v>
      </c>
      <c r="AR901" s="25" t="s">
        <v>287</v>
      </c>
      <c r="AT901" s="25" t="s">
        <v>211</v>
      </c>
      <c r="AU901" s="25" t="s">
        <v>81</v>
      </c>
      <c r="AY901" s="25" t="s">
        <v>209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25" t="s">
        <v>79</v>
      </c>
      <c r="BK901" s="248">
        <f>ROUND(I901*H901,2)</f>
        <v>0</v>
      </c>
      <c r="BL901" s="25" t="s">
        <v>287</v>
      </c>
      <c r="BM901" s="25" t="s">
        <v>1539</v>
      </c>
    </row>
    <row r="902" s="11" customFormat="1" ht="29.88" customHeight="1">
      <c r="B902" s="221"/>
      <c r="C902" s="222"/>
      <c r="D902" s="223" t="s">
        <v>71</v>
      </c>
      <c r="E902" s="235" t="s">
        <v>1540</v>
      </c>
      <c r="F902" s="235" t="s">
        <v>1541</v>
      </c>
      <c r="G902" s="222"/>
      <c r="H902" s="222"/>
      <c r="I902" s="225"/>
      <c r="J902" s="236">
        <f>BK902</f>
        <v>0</v>
      </c>
      <c r="K902" s="222"/>
      <c r="L902" s="227"/>
      <c r="M902" s="228"/>
      <c r="N902" s="229"/>
      <c r="O902" s="229"/>
      <c r="P902" s="230">
        <f>SUM(P903:P921)</f>
        <v>0</v>
      </c>
      <c r="Q902" s="229"/>
      <c r="R902" s="230">
        <f>SUM(R903:R921)</f>
        <v>1.1874724999999999</v>
      </c>
      <c r="S902" s="229"/>
      <c r="T902" s="231">
        <f>SUM(T903:T921)</f>
        <v>0.42899999999999999</v>
      </c>
      <c r="AR902" s="232" t="s">
        <v>81</v>
      </c>
      <c r="AT902" s="233" t="s">
        <v>71</v>
      </c>
      <c r="AU902" s="233" t="s">
        <v>79</v>
      </c>
      <c r="AY902" s="232" t="s">
        <v>209</v>
      </c>
      <c r="BK902" s="234">
        <f>SUM(BK903:BK921)</f>
        <v>0</v>
      </c>
    </row>
    <row r="903" s="1" customFormat="1" ht="16.5" customHeight="1">
      <c r="B903" s="47"/>
      <c r="C903" s="237" t="s">
        <v>1542</v>
      </c>
      <c r="D903" s="237" t="s">
        <v>211</v>
      </c>
      <c r="E903" s="238" t="s">
        <v>1543</v>
      </c>
      <c r="F903" s="239" t="s">
        <v>1544</v>
      </c>
      <c r="G903" s="240" t="s">
        <v>268</v>
      </c>
      <c r="H903" s="241">
        <v>125</v>
      </c>
      <c r="I903" s="242"/>
      <c r="J903" s="243">
        <f>ROUND(I903*H903,2)</f>
        <v>0</v>
      </c>
      <c r="K903" s="239" t="s">
        <v>215</v>
      </c>
      <c r="L903" s="73"/>
      <c r="M903" s="244" t="s">
        <v>21</v>
      </c>
      <c r="N903" s="245" t="s">
        <v>43</v>
      </c>
      <c r="O903" s="48"/>
      <c r="P903" s="246">
        <f>O903*H903</f>
        <v>0</v>
      </c>
      <c r="Q903" s="246">
        <v>0</v>
      </c>
      <c r="R903" s="246">
        <f>Q903*H903</f>
        <v>0</v>
      </c>
      <c r="S903" s="246">
        <v>0</v>
      </c>
      <c r="T903" s="247">
        <f>S903*H903</f>
        <v>0</v>
      </c>
      <c r="AR903" s="25" t="s">
        <v>287</v>
      </c>
      <c r="AT903" s="25" t="s">
        <v>211</v>
      </c>
      <c r="AU903" s="25" t="s">
        <v>81</v>
      </c>
      <c r="AY903" s="25" t="s">
        <v>209</v>
      </c>
      <c r="BE903" s="248">
        <f>IF(N903="základní",J903,0)</f>
        <v>0</v>
      </c>
      <c r="BF903" s="248">
        <f>IF(N903="snížená",J903,0)</f>
        <v>0</v>
      </c>
      <c r="BG903" s="248">
        <f>IF(N903="zákl. přenesená",J903,0)</f>
        <v>0</v>
      </c>
      <c r="BH903" s="248">
        <f>IF(N903="sníž. přenesená",J903,0)</f>
        <v>0</v>
      </c>
      <c r="BI903" s="248">
        <f>IF(N903="nulová",J903,0)</f>
        <v>0</v>
      </c>
      <c r="BJ903" s="25" t="s">
        <v>79</v>
      </c>
      <c r="BK903" s="248">
        <f>ROUND(I903*H903,2)</f>
        <v>0</v>
      </c>
      <c r="BL903" s="25" t="s">
        <v>287</v>
      </c>
      <c r="BM903" s="25" t="s">
        <v>1545</v>
      </c>
    </row>
    <row r="904" s="1" customFormat="1" ht="16.5" customHeight="1">
      <c r="B904" s="47"/>
      <c r="C904" s="237" t="s">
        <v>962</v>
      </c>
      <c r="D904" s="237" t="s">
        <v>211</v>
      </c>
      <c r="E904" s="238" t="s">
        <v>1546</v>
      </c>
      <c r="F904" s="239" t="s">
        <v>1547</v>
      </c>
      <c r="G904" s="240" t="s">
        <v>268</v>
      </c>
      <c r="H904" s="241">
        <v>120</v>
      </c>
      <c r="I904" s="242"/>
      <c r="J904" s="243">
        <f>ROUND(I904*H904,2)</f>
        <v>0</v>
      </c>
      <c r="K904" s="239" t="s">
        <v>215</v>
      </c>
      <c r="L904" s="73"/>
      <c r="M904" s="244" t="s">
        <v>21</v>
      </c>
      <c r="N904" s="245" t="s">
        <v>43</v>
      </c>
      <c r="O904" s="48"/>
      <c r="P904" s="246">
        <f>O904*H904</f>
        <v>0</v>
      </c>
      <c r="Q904" s="246">
        <v>0</v>
      </c>
      <c r="R904" s="246">
        <f>Q904*H904</f>
        <v>0</v>
      </c>
      <c r="S904" s="246">
        <v>0</v>
      </c>
      <c r="T904" s="247">
        <f>S904*H904</f>
        <v>0</v>
      </c>
      <c r="AR904" s="25" t="s">
        <v>287</v>
      </c>
      <c r="AT904" s="25" t="s">
        <v>211</v>
      </c>
      <c r="AU904" s="25" t="s">
        <v>81</v>
      </c>
      <c r="AY904" s="25" t="s">
        <v>209</v>
      </c>
      <c r="BE904" s="248">
        <f>IF(N904="základní",J904,0)</f>
        <v>0</v>
      </c>
      <c r="BF904" s="248">
        <f>IF(N904="snížená",J904,0)</f>
        <v>0</v>
      </c>
      <c r="BG904" s="248">
        <f>IF(N904="zákl. přenesená",J904,0)</f>
        <v>0</v>
      </c>
      <c r="BH904" s="248">
        <f>IF(N904="sníž. přenesená",J904,0)</f>
        <v>0</v>
      </c>
      <c r="BI904" s="248">
        <f>IF(N904="nulová",J904,0)</f>
        <v>0</v>
      </c>
      <c r="BJ904" s="25" t="s">
        <v>79</v>
      </c>
      <c r="BK904" s="248">
        <f>ROUND(I904*H904,2)</f>
        <v>0</v>
      </c>
      <c r="BL904" s="25" t="s">
        <v>287</v>
      </c>
      <c r="BM904" s="25" t="s">
        <v>1548</v>
      </c>
    </row>
    <row r="905" s="1" customFormat="1" ht="25.5" customHeight="1">
      <c r="B905" s="47"/>
      <c r="C905" s="237" t="s">
        <v>1549</v>
      </c>
      <c r="D905" s="237" t="s">
        <v>211</v>
      </c>
      <c r="E905" s="238" t="s">
        <v>1550</v>
      </c>
      <c r="F905" s="239" t="s">
        <v>1551</v>
      </c>
      <c r="G905" s="240" t="s">
        <v>268</v>
      </c>
      <c r="H905" s="241">
        <v>107.95</v>
      </c>
      <c r="I905" s="242"/>
      <c r="J905" s="243">
        <f>ROUND(I905*H905,2)</f>
        <v>0</v>
      </c>
      <c r="K905" s="239" t="s">
        <v>215</v>
      </c>
      <c r="L905" s="73"/>
      <c r="M905" s="244" t="s">
        <v>21</v>
      </c>
      <c r="N905" s="245" t="s">
        <v>43</v>
      </c>
      <c r="O905" s="48"/>
      <c r="P905" s="246">
        <f>O905*H905</f>
        <v>0</v>
      </c>
      <c r="Q905" s="246">
        <v>3.0000000000000001E-05</v>
      </c>
      <c r="R905" s="246">
        <f>Q905*H905</f>
        <v>0.0032385000000000001</v>
      </c>
      <c r="S905" s="246">
        <v>0</v>
      </c>
      <c r="T905" s="247">
        <f>S905*H905</f>
        <v>0</v>
      </c>
      <c r="AR905" s="25" t="s">
        <v>287</v>
      </c>
      <c r="AT905" s="25" t="s">
        <v>211</v>
      </c>
      <c r="AU905" s="25" t="s">
        <v>81</v>
      </c>
      <c r="AY905" s="25" t="s">
        <v>209</v>
      </c>
      <c r="BE905" s="248">
        <f>IF(N905="základní",J905,0)</f>
        <v>0</v>
      </c>
      <c r="BF905" s="248">
        <f>IF(N905="snížená",J905,0)</f>
        <v>0</v>
      </c>
      <c r="BG905" s="248">
        <f>IF(N905="zákl. přenesená",J905,0)</f>
        <v>0</v>
      </c>
      <c r="BH905" s="248">
        <f>IF(N905="sníž. přenesená",J905,0)</f>
        <v>0</v>
      </c>
      <c r="BI905" s="248">
        <f>IF(N905="nulová",J905,0)</f>
        <v>0</v>
      </c>
      <c r="BJ905" s="25" t="s">
        <v>79</v>
      </c>
      <c r="BK905" s="248">
        <f>ROUND(I905*H905,2)</f>
        <v>0</v>
      </c>
      <c r="BL905" s="25" t="s">
        <v>287</v>
      </c>
      <c r="BM905" s="25" t="s">
        <v>1552</v>
      </c>
    </row>
    <row r="906" s="1" customFormat="1" ht="16.5" customHeight="1">
      <c r="B906" s="47"/>
      <c r="C906" s="237" t="s">
        <v>967</v>
      </c>
      <c r="D906" s="237" t="s">
        <v>211</v>
      </c>
      <c r="E906" s="238" t="s">
        <v>1553</v>
      </c>
      <c r="F906" s="239" t="s">
        <v>1554</v>
      </c>
      <c r="G906" s="240" t="s">
        <v>268</v>
      </c>
      <c r="H906" s="241">
        <v>107.95</v>
      </c>
      <c r="I906" s="242"/>
      <c r="J906" s="243">
        <f>ROUND(I906*H906,2)</f>
        <v>0</v>
      </c>
      <c r="K906" s="239" t="s">
        <v>215</v>
      </c>
      <c r="L906" s="73"/>
      <c r="M906" s="244" t="s">
        <v>21</v>
      </c>
      <c r="N906" s="245" t="s">
        <v>43</v>
      </c>
      <c r="O906" s="48"/>
      <c r="P906" s="246">
        <f>O906*H906</f>
        <v>0</v>
      </c>
      <c r="Q906" s="246">
        <v>0.0075799999999999999</v>
      </c>
      <c r="R906" s="246">
        <f>Q906*H906</f>
        <v>0.81826100000000002</v>
      </c>
      <c r="S906" s="246">
        <v>0</v>
      </c>
      <c r="T906" s="247">
        <f>S906*H906</f>
        <v>0</v>
      </c>
      <c r="AR906" s="25" t="s">
        <v>287</v>
      </c>
      <c r="AT906" s="25" t="s">
        <v>211</v>
      </c>
      <c r="AU906" s="25" t="s">
        <v>81</v>
      </c>
      <c r="AY906" s="25" t="s">
        <v>209</v>
      </c>
      <c r="BE906" s="248">
        <f>IF(N906="základní",J906,0)</f>
        <v>0</v>
      </c>
      <c r="BF906" s="248">
        <f>IF(N906="snížená",J906,0)</f>
        <v>0</v>
      </c>
      <c r="BG906" s="248">
        <f>IF(N906="zákl. přenesená",J906,0)</f>
        <v>0</v>
      </c>
      <c r="BH906" s="248">
        <f>IF(N906="sníž. přenesená",J906,0)</f>
        <v>0</v>
      </c>
      <c r="BI906" s="248">
        <f>IF(N906="nulová",J906,0)</f>
        <v>0</v>
      </c>
      <c r="BJ906" s="25" t="s">
        <v>79</v>
      </c>
      <c r="BK906" s="248">
        <f>ROUND(I906*H906,2)</f>
        <v>0</v>
      </c>
      <c r="BL906" s="25" t="s">
        <v>287</v>
      </c>
      <c r="BM906" s="25" t="s">
        <v>1555</v>
      </c>
    </row>
    <row r="907" s="1" customFormat="1" ht="25.5" customHeight="1">
      <c r="B907" s="47"/>
      <c r="C907" s="237" t="s">
        <v>1556</v>
      </c>
      <c r="D907" s="237" t="s">
        <v>211</v>
      </c>
      <c r="E907" s="238" t="s">
        <v>1557</v>
      </c>
      <c r="F907" s="239" t="s">
        <v>1558</v>
      </c>
      <c r="G907" s="240" t="s">
        <v>268</v>
      </c>
      <c r="H907" s="241">
        <v>107.95</v>
      </c>
      <c r="I907" s="242"/>
      <c r="J907" s="243">
        <f>ROUND(I907*H907,2)</f>
        <v>0</v>
      </c>
      <c r="K907" s="239" t="s">
        <v>215</v>
      </c>
      <c r="L907" s="73"/>
      <c r="M907" s="244" t="s">
        <v>21</v>
      </c>
      <c r="N907" s="245" t="s">
        <v>43</v>
      </c>
      <c r="O907" s="48"/>
      <c r="P907" s="246">
        <f>O907*H907</f>
        <v>0</v>
      </c>
      <c r="Q907" s="246">
        <v>0</v>
      </c>
      <c r="R907" s="246">
        <f>Q907*H907</f>
        <v>0</v>
      </c>
      <c r="S907" s="246">
        <v>0</v>
      </c>
      <c r="T907" s="247">
        <f>S907*H907</f>
        <v>0</v>
      </c>
      <c r="AR907" s="25" t="s">
        <v>287</v>
      </c>
      <c r="AT907" s="25" t="s">
        <v>211</v>
      </c>
      <c r="AU907" s="25" t="s">
        <v>81</v>
      </c>
      <c r="AY907" s="25" t="s">
        <v>209</v>
      </c>
      <c r="BE907" s="248">
        <f>IF(N907="základní",J907,0)</f>
        <v>0</v>
      </c>
      <c r="BF907" s="248">
        <f>IF(N907="snížená",J907,0)</f>
        <v>0</v>
      </c>
      <c r="BG907" s="248">
        <f>IF(N907="zákl. přenesená",J907,0)</f>
        <v>0</v>
      </c>
      <c r="BH907" s="248">
        <f>IF(N907="sníž. přenesená",J907,0)</f>
        <v>0</v>
      </c>
      <c r="BI907" s="248">
        <f>IF(N907="nulová",J907,0)</f>
        <v>0</v>
      </c>
      <c r="BJ907" s="25" t="s">
        <v>79</v>
      </c>
      <c r="BK907" s="248">
        <f>ROUND(I907*H907,2)</f>
        <v>0</v>
      </c>
      <c r="BL907" s="25" t="s">
        <v>287</v>
      </c>
      <c r="BM907" s="25" t="s">
        <v>1559</v>
      </c>
    </row>
    <row r="908" s="1" customFormat="1" ht="16.5" customHeight="1">
      <c r="B908" s="47"/>
      <c r="C908" s="237" t="s">
        <v>972</v>
      </c>
      <c r="D908" s="237" t="s">
        <v>211</v>
      </c>
      <c r="E908" s="238" t="s">
        <v>1560</v>
      </c>
      <c r="F908" s="239" t="s">
        <v>1561</v>
      </c>
      <c r="G908" s="240" t="s">
        <v>390</v>
      </c>
      <c r="H908" s="241">
        <v>180</v>
      </c>
      <c r="I908" s="242"/>
      <c r="J908" s="243">
        <f>ROUND(I908*H908,2)</f>
        <v>0</v>
      </c>
      <c r="K908" s="239" t="s">
        <v>215</v>
      </c>
      <c r="L908" s="73"/>
      <c r="M908" s="244" t="s">
        <v>21</v>
      </c>
      <c r="N908" s="245" t="s">
        <v>43</v>
      </c>
      <c r="O908" s="48"/>
      <c r="P908" s="246">
        <f>O908*H908</f>
        <v>0</v>
      </c>
      <c r="Q908" s="246">
        <v>0</v>
      </c>
      <c r="R908" s="246">
        <f>Q908*H908</f>
        <v>0</v>
      </c>
      <c r="S908" s="246">
        <v>0.00029999999999999997</v>
      </c>
      <c r="T908" s="247">
        <f>S908*H908</f>
        <v>0.053999999999999992</v>
      </c>
      <c r="AR908" s="25" t="s">
        <v>287</v>
      </c>
      <c r="AT908" s="25" t="s">
        <v>211</v>
      </c>
      <c r="AU908" s="25" t="s">
        <v>81</v>
      </c>
      <c r="AY908" s="25" t="s">
        <v>209</v>
      </c>
      <c r="BE908" s="248">
        <f>IF(N908="základní",J908,0)</f>
        <v>0</v>
      </c>
      <c r="BF908" s="248">
        <f>IF(N908="snížená",J908,0)</f>
        <v>0</v>
      </c>
      <c r="BG908" s="248">
        <f>IF(N908="zákl. přenesená",J908,0)</f>
        <v>0</v>
      </c>
      <c r="BH908" s="248">
        <f>IF(N908="sníž. přenesená",J908,0)</f>
        <v>0</v>
      </c>
      <c r="BI908" s="248">
        <f>IF(N908="nulová",J908,0)</f>
        <v>0</v>
      </c>
      <c r="BJ908" s="25" t="s">
        <v>79</v>
      </c>
      <c r="BK908" s="248">
        <f>ROUND(I908*H908,2)</f>
        <v>0</v>
      </c>
      <c r="BL908" s="25" t="s">
        <v>287</v>
      </c>
      <c r="BM908" s="25" t="s">
        <v>1562</v>
      </c>
    </row>
    <row r="909" s="1" customFormat="1" ht="16.5" customHeight="1">
      <c r="B909" s="47"/>
      <c r="C909" s="237" t="s">
        <v>1563</v>
      </c>
      <c r="D909" s="237" t="s">
        <v>211</v>
      </c>
      <c r="E909" s="238" t="s">
        <v>1564</v>
      </c>
      <c r="F909" s="239" t="s">
        <v>1565</v>
      </c>
      <c r="G909" s="240" t="s">
        <v>268</v>
      </c>
      <c r="H909" s="241">
        <v>125</v>
      </c>
      <c r="I909" s="242"/>
      <c r="J909" s="243">
        <f>ROUND(I909*H909,2)</f>
        <v>0</v>
      </c>
      <c r="K909" s="239" t="s">
        <v>215</v>
      </c>
      <c r="L909" s="73"/>
      <c r="M909" s="244" t="s">
        <v>21</v>
      </c>
      <c r="N909" s="245" t="s">
        <v>43</v>
      </c>
      <c r="O909" s="48"/>
      <c r="P909" s="246">
        <f>O909*H909</f>
        <v>0</v>
      </c>
      <c r="Q909" s="246">
        <v>0</v>
      </c>
      <c r="R909" s="246">
        <f>Q909*H909</f>
        <v>0</v>
      </c>
      <c r="S909" s="246">
        <v>0.0030000000000000001</v>
      </c>
      <c r="T909" s="247">
        <f>S909*H909</f>
        <v>0.375</v>
      </c>
      <c r="AR909" s="25" t="s">
        <v>287</v>
      </c>
      <c r="AT909" s="25" t="s">
        <v>211</v>
      </c>
      <c r="AU909" s="25" t="s">
        <v>81</v>
      </c>
      <c r="AY909" s="25" t="s">
        <v>209</v>
      </c>
      <c r="BE909" s="248">
        <f>IF(N909="základní",J909,0)</f>
        <v>0</v>
      </c>
      <c r="BF909" s="248">
        <f>IF(N909="snížená",J909,0)</f>
        <v>0</v>
      </c>
      <c r="BG909" s="248">
        <f>IF(N909="zákl. přenesená",J909,0)</f>
        <v>0</v>
      </c>
      <c r="BH909" s="248">
        <f>IF(N909="sníž. přenesená",J909,0)</f>
        <v>0</v>
      </c>
      <c r="BI909" s="248">
        <f>IF(N909="nulová",J909,0)</f>
        <v>0</v>
      </c>
      <c r="BJ909" s="25" t="s">
        <v>79</v>
      </c>
      <c r="BK909" s="248">
        <f>ROUND(I909*H909,2)</f>
        <v>0</v>
      </c>
      <c r="BL909" s="25" t="s">
        <v>287</v>
      </c>
      <c r="BM909" s="25" t="s">
        <v>1566</v>
      </c>
    </row>
    <row r="910" s="1" customFormat="1" ht="16.5" customHeight="1">
      <c r="B910" s="47"/>
      <c r="C910" s="237" t="s">
        <v>977</v>
      </c>
      <c r="D910" s="237" t="s">
        <v>211</v>
      </c>
      <c r="E910" s="238" t="s">
        <v>1567</v>
      </c>
      <c r="F910" s="239" t="s">
        <v>1568</v>
      </c>
      <c r="G910" s="240" t="s">
        <v>390</v>
      </c>
      <c r="H910" s="241">
        <v>120</v>
      </c>
      <c r="I910" s="242"/>
      <c r="J910" s="243">
        <f>ROUND(I910*H910,2)</f>
        <v>0</v>
      </c>
      <c r="K910" s="239" t="s">
        <v>215</v>
      </c>
      <c r="L910" s="73"/>
      <c r="M910" s="244" t="s">
        <v>21</v>
      </c>
      <c r="N910" s="245" t="s">
        <v>43</v>
      </c>
      <c r="O910" s="48"/>
      <c r="P910" s="246">
        <f>O910*H910</f>
        <v>0</v>
      </c>
      <c r="Q910" s="246">
        <v>2.0000000000000002E-05</v>
      </c>
      <c r="R910" s="246">
        <f>Q910*H910</f>
        <v>0.0024000000000000002</v>
      </c>
      <c r="S910" s="246">
        <v>0</v>
      </c>
      <c r="T910" s="247">
        <f>S910*H910</f>
        <v>0</v>
      </c>
      <c r="AR910" s="25" t="s">
        <v>287</v>
      </c>
      <c r="AT910" s="25" t="s">
        <v>211</v>
      </c>
      <c r="AU910" s="25" t="s">
        <v>81</v>
      </c>
      <c r="AY910" s="25" t="s">
        <v>209</v>
      </c>
      <c r="BE910" s="248">
        <f>IF(N910="základní",J910,0)</f>
        <v>0</v>
      </c>
      <c r="BF910" s="248">
        <f>IF(N910="snížená",J910,0)</f>
        <v>0</v>
      </c>
      <c r="BG910" s="248">
        <f>IF(N910="zákl. přenesená",J910,0)</f>
        <v>0</v>
      </c>
      <c r="BH910" s="248">
        <f>IF(N910="sníž. přenesená",J910,0)</f>
        <v>0</v>
      </c>
      <c r="BI910" s="248">
        <f>IF(N910="nulová",J910,0)</f>
        <v>0</v>
      </c>
      <c r="BJ910" s="25" t="s">
        <v>79</v>
      </c>
      <c r="BK910" s="248">
        <f>ROUND(I910*H910,2)</f>
        <v>0</v>
      </c>
      <c r="BL910" s="25" t="s">
        <v>287</v>
      </c>
      <c r="BM910" s="25" t="s">
        <v>1569</v>
      </c>
    </row>
    <row r="911" s="1" customFormat="1" ht="16.5" customHeight="1">
      <c r="B911" s="47"/>
      <c r="C911" s="282" t="s">
        <v>1570</v>
      </c>
      <c r="D911" s="282" t="s">
        <v>312</v>
      </c>
      <c r="E911" s="283" t="s">
        <v>1571</v>
      </c>
      <c r="F911" s="284" t="s">
        <v>1572</v>
      </c>
      <c r="G911" s="285" t="s">
        <v>390</v>
      </c>
      <c r="H911" s="286">
        <v>132</v>
      </c>
      <c r="I911" s="287"/>
      <c r="J911" s="288">
        <f>ROUND(I911*H911,2)</f>
        <v>0</v>
      </c>
      <c r="K911" s="284" t="s">
        <v>215</v>
      </c>
      <c r="L911" s="289"/>
      <c r="M911" s="290" t="s">
        <v>21</v>
      </c>
      <c r="N911" s="291" t="s">
        <v>43</v>
      </c>
      <c r="O911" s="48"/>
      <c r="P911" s="246">
        <f>O911*H911</f>
        <v>0</v>
      </c>
      <c r="Q911" s="246">
        <v>0.00035</v>
      </c>
      <c r="R911" s="246">
        <f>Q911*H911</f>
        <v>0.046199999999999998</v>
      </c>
      <c r="S911" s="246">
        <v>0</v>
      </c>
      <c r="T911" s="247">
        <f>S911*H911</f>
        <v>0</v>
      </c>
      <c r="AR911" s="25" t="s">
        <v>371</v>
      </c>
      <c r="AT911" s="25" t="s">
        <v>312</v>
      </c>
      <c r="AU911" s="25" t="s">
        <v>81</v>
      </c>
      <c r="AY911" s="25" t="s">
        <v>209</v>
      </c>
      <c r="BE911" s="248">
        <f>IF(N911="základní",J911,0)</f>
        <v>0</v>
      </c>
      <c r="BF911" s="248">
        <f>IF(N911="snížená",J911,0)</f>
        <v>0</v>
      </c>
      <c r="BG911" s="248">
        <f>IF(N911="zákl. přenesená",J911,0)</f>
        <v>0</v>
      </c>
      <c r="BH911" s="248">
        <f>IF(N911="sníž. přenesená",J911,0)</f>
        <v>0</v>
      </c>
      <c r="BI911" s="248">
        <f>IF(N911="nulová",J911,0)</f>
        <v>0</v>
      </c>
      <c r="BJ911" s="25" t="s">
        <v>79</v>
      </c>
      <c r="BK911" s="248">
        <f>ROUND(I911*H911,2)</f>
        <v>0</v>
      </c>
      <c r="BL911" s="25" t="s">
        <v>287</v>
      </c>
      <c r="BM911" s="25" t="s">
        <v>1573</v>
      </c>
    </row>
    <row r="912" s="12" customFormat="1">
      <c r="B912" s="249"/>
      <c r="C912" s="250"/>
      <c r="D912" s="251" t="s">
        <v>217</v>
      </c>
      <c r="E912" s="250"/>
      <c r="F912" s="253" t="s">
        <v>1574</v>
      </c>
      <c r="G912" s="250"/>
      <c r="H912" s="254">
        <v>132</v>
      </c>
      <c r="I912" s="255"/>
      <c r="J912" s="250"/>
      <c r="K912" s="250"/>
      <c r="L912" s="256"/>
      <c r="M912" s="257"/>
      <c r="N912" s="258"/>
      <c r="O912" s="258"/>
      <c r="P912" s="258"/>
      <c r="Q912" s="258"/>
      <c r="R912" s="258"/>
      <c r="S912" s="258"/>
      <c r="T912" s="259"/>
      <c r="AT912" s="260" t="s">
        <v>217</v>
      </c>
      <c r="AU912" s="260" t="s">
        <v>81</v>
      </c>
      <c r="AV912" s="12" t="s">
        <v>81</v>
      </c>
      <c r="AW912" s="12" t="s">
        <v>6</v>
      </c>
      <c r="AX912" s="12" t="s">
        <v>79</v>
      </c>
      <c r="AY912" s="260" t="s">
        <v>209</v>
      </c>
    </row>
    <row r="913" s="1" customFormat="1" ht="16.5" customHeight="1">
      <c r="B913" s="47"/>
      <c r="C913" s="237" t="s">
        <v>1575</v>
      </c>
      <c r="D913" s="237" t="s">
        <v>211</v>
      </c>
      <c r="E913" s="238" t="s">
        <v>1576</v>
      </c>
      <c r="F913" s="239" t="s">
        <v>1577</v>
      </c>
      <c r="G913" s="240" t="s">
        <v>268</v>
      </c>
      <c r="H913" s="241">
        <v>107.95</v>
      </c>
      <c r="I913" s="242"/>
      <c r="J913" s="243">
        <f>ROUND(I913*H913,2)</f>
        <v>0</v>
      </c>
      <c r="K913" s="239" t="s">
        <v>215</v>
      </c>
      <c r="L913" s="73"/>
      <c r="M913" s="244" t="s">
        <v>21</v>
      </c>
      <c r="N913" s="245" t="s">
        <v>43</v>
      </c>
      <c r="O913" s="48"/>
      <c r="P913" s="246">
        <f>O913*H913</f>
        <v>0</v>
      </c>
      <c r="Q913" s="246">
        <v>0.00029999999999999997</v>
      </c>
      <c r="R913" s="246">
        <f>Q913*H913</f>
        <v>0.032384999999999997</v>
      </c>
      <c r="S913" s="246">
        <v>0</v>
      </c>
      <c r="T913" s="247">
        <f>S913*H913</f>
        <v>0</v>
      </c>
      <c r="AR913" s="25" t="s">
        <v>287</v>
      </c>
      <c r="AT913" s="25" t="s">
        <v>211</v>
      </c>
      <c r="AU913" s="25" t="s">
        <v>81</v>
      </c>
      <c r="AY913" s="25" t="s">
        <v>209</v>
      </c>
      <c r="BE913" s="248">
        <f>IF(N913="základní",J913,0)</f>
        <v>0</v>
      </c>
      <c r="BF913" s="248">
        <f>IF(N913="snížená",J913,0)</f>
        <v>0</v>
      </c>
      <c r="BG913" s="248">
        <f>IF(N913="zákl. přenesená",J913,0)</f>
        <v>0</v>
      </c>
      <c r="BH913" s="248">
        <f>IF(N913="sníž. přenesená",J913,0)</f>
        <v>0</v>
      </c>
      <c r="BI913" s="248">
        <f>IF(N913="nulová",J913,0)</f>
        <v>0</v>
      </c>
      <c r="BJ913" s="25" t="s">
        <v>79</v>
      </c>
      <c r="BK913" s="248">
        <f>ROUND(I913*H913,2)</f>
        <v>0</v>
      </c>
      <c r="BL913" s="25" t="s">
        <v>287</v>
      </c>
      <c r="BM913" s="25" t="s">
        <v>1578</v>
      </c>
    </row>
    <row r="914" s="12" customFormat="1">
      <c r="B914" s="249"/>
      <c r="C914" s="250"/>
      <c r="D914" s="251" t="s">
        <v>217</v>
      </c>
      <c r="E914" s="252" t="s">
        <v>21</v>
      </c>
      <c r="F914" s="253" t="s">
        <v>1579</v>
      </c>
      <c r="G914" s="250"/>
      <c r="H914" s="254">
        <v>107.95</v>
      </c>
      <c r="I914" s="255"/>
      <c r="J914" s="250"/>
      <c r="K914" s="250"/>
      <c r="L914" s="256"/>
      <c r="M914" s="257"/>
      <c r="N914" s="258"/>
      <c r="O914" s="258"/>
      <c r="P914" s="258"/>
      <c r="Q914" s="258"/>
      <c r="R914" s="258"/>
      <c r="S914" s="258"/>
      <c r="T914" s="259"/>
      <c r="AT914" s="260" t="s">
        <v>217</v>
      </c>
      <c r="AU914" s="260" t="s">
        <v>81</v>
      </c>
      <c r="AV914" s="12" t="s">
        <v>81</v>
      </c>
      <c r="AW914" s="12" t="s">
        <v>35</v>
      </c>
      <c r="AX914" s="12" t="s">
        <v>72</v>
      </c>
      <c r="AY914" s="260" t="s">
        <v>209</v>
      </c>
    </row>
    <row r="915" s="13" customFormat="1">
      <c r="B915" s="261"/>
      <c r="C915" s="262"/>
      <c r="D915" s="251" t="s">
        <v>217</v>
      </c>
      <c r="E915" s="263" t="s">
        <v>21</v>
      </c>
      <c r="F915" s="264" t="s">
        <v>1580</v>
      </c>
      <c r="G915" s="262"/>
      <c r="H915" s="263" t="s">
        <v>21</v>
      </c>
      <c r="I915" s="265"/>
      <c r="J915" s="262"/>
      <c r="K915" s="262"/>
      <c r="L915" s="266"/>
      <c r="M915" s="267"/>
      <c r="N915" s="268"/>
      <c r="O915" s="268"/>
      <c r="P915" s="268"/>
      <c r="Q915" s="268"/>
      <c r="R915" s="268"/>
      <c r="S915" s="268"/>
      <c r="T915" s="269"/>
      <c r="AT915" s="270" t="s">
        <v>217</v>
      </c>
      <c r="AU915" s="270" t="s">
        <v>81</v>
      </c>
      <c r="AV915" s="13" t="s">
        <v>79</v>
      </c>
      <c r="AW915" s="13" t="s">
        <v>35</v>
      </c>
      <c r="AX915" s="13" t="s">
        <v>72</v>
      </c>
      <c r="AY915" s="270" t="s">
        <v>209</v>
      </c>
    </row>
    <row r="916" s="14" customFormat="1">
      <c r="B916" s="271"/>
      <c r="C916" s="272"/>
      <c r="D916" s="251" t="s">
        <v>217</v>
      </c>
      <c r="E916" s="273" t="s">
        <v>21</v>
      </c>
      <c r="F916" s="274" t="s">
        <v>220</v>
      </c>
      <c r="G916" s="272"/>
      <c r="H916" s="275">
        <v>107.95</v>
      </c>
      <c r="I916" s="276"/>
      <c r="J916" s="272"/>
      <c r="K916" s="272"/>
      <c r="L916" s="277"/>
      <c r="M916" s="278"/>
      <c r="N916" s="279"/>
      <c r="O916" s="279"/>
      <c r="P916" s="279"/>
      <c r="Q916" s="279"/>
      <c r="R916" s="279"/>
      <c r="S916" s="279"/>
      <c r="T916" s="280"/>
      <c r="AT916" s="281" t="s">
        <v>217</v>
      </c>
      <c r="AU916" s="281" t="s">
        <v>81</v>
      </c>
      <c r="AV916" s="14" t="s">
        <v>216</v>
      </c>
      <c r="AW916" s="14" t="s">
        <v>35</v>
      </c>
      <c r="AX916" s="14" t="s">
        <v>79</v>
      </c>
      <c r="AY916" s="281" t="s">
        <v>209</v>
      </c>
    </row>
    <row r="917" s="1" customFormat="1" ht="25.5" customHeight="1">
      <c r="B917" s="47"/>
      <c r="C917" s="282" t="s">
        <v>1581</v>
      </c>
      <c r="D917" s="282" t="s">
        <v>312</v>
      </c>
      <c r="E917" s="283" t="s">
        <v>1582</v>
      </c>
      <c r="F917" s="284" t="s">
        <v>1583</v>
      </c>
      <c r="G917" s="285" t="s">
        <v>268</v>
      </c>
      <c r="H917" s="286">
        <v>118.74500000000001</v>
      </c>
      <c r="I917" s="287"/>
      <c r="J917" s="288">
        <f>ROUND(I917*H917,2)</f>
        <v>0</v>
      </c>
      <c r="K917" s="284" t="s">
        <v>215</v>
      </c>
      <c r="L917" s="289"/>
      <c r="M917" s="290" t="s">
        <v>21</v>
      </c>
      <c r="N917" s="291" t="s">
        <v>43</v>
      </c>
      <c r="O917" s="48"/>
      <c r="P917" s="246">
        <f>O917*H917</f>
        <v>0</v>
      </c>
      <c r="Q917" s="246">
        <v>0.0023999999999999998</v>
      </c>
      <c r="R917" s="246">
        <f>Q917*H917</f>
        <v>0.28498799999999996</v>
      </c>
      <c r="S917" s="246">
        <v>0</v>
      </c>
      <c r="T917" s="247">
        <f>S917*H917</f>
        <v>0</v>
      </c>
      <c r="AR917" s="25" t="s">
        <v>371</v>
      </c>
      <c r="AT917" s="25" t="s">
        <v>312</v>
      </c>
      <c r="AU917" s="25" t="s">
        <v>81</v>
      </c>
      <c r="AY917" s="25" t="s">
        <v>209</v>
      </c>
      <c r="BE917" s="248">
        <f>IF(N917="základní",J917,0)</f>
        <v>0</v>
      </c>
      <c r="BF917" s="248">
        <f>IF(N917="snížená",J917,0)</f>
        <v>0</v>
      </c>
      <c r="BG917" s="248">
        <f>IF(N917="zákl. přenesená",J917,0)</f>
        <v>0</v>
      </c>
      <c r="BH917" s="248">
        <f>IF(N917="sníž. přenesená",J917,0)</f>
        <v>0</v>
      </c>
      <c r="BI917" s="248">
        <f>IF(N917="nulová",J917,0)</f>
        <v>0</v>
      </c>
      <c r="BJ917" s="25" t="s">
        <v>79</v>
      </c>
      <c r="BK917" s="248">
        <f>ROUND(I917*H917,2)</f>
        <v>0</v>
      </c>
      <c r="BL917" s="25" t="s">
        <v>287</v>
      </c>
      <c r="BM917" s="25" t="s">
        <v>1584</v>
      </c>
    </row>
    <row r="918" s="1" customFormat="1">
      <c r="B918" s="47"/>
      <c r="C918" s="75"/>
      <c r="D918" s="251" t="s">
        <v>474</v>
      </c>
      <c r="E918" s="75"/>
      <c r="F918" s="292" t="s">
        <v>1585</v>
      </c>
      <c r="G918" s="75"/>
      <c r="H918" s="75"/>
      <c r="I918" s="205"/>
      <c r="J918" s="75"/>
      <c r="K918" s="75"/>
      <c r="L918" s="73"/>
      <c r="M918" s="293"/>
      <c r="N918" s="48"/>
      <c r="O918" s="48"/>
      <c r="P918" s="48"/>
      <c r="Q918" s="48"/>
      <c r="R918" s="48"/>
      <c r="S918" s="48"/>
      <c r="T918" s="96"/>
      <c r="AT918" s="25" t="s">
        <v>474</v>
      </c>
      <c r="AU918" s="25" t="s">
        <v>81</v>
      </c>
    </row>
    <row r="919" s="12" customFormat="1">
      <c r="B919" s="249"/>
      <c r="C919" s="250"/>
      <c r="D919" s="251" t="s">
        <v>217</v>
      </c>
      <c r="E919" s="250"/>
      <c r="F919" s="253" t="s">
        <v>1586</v>
      </c>
      <c r="G919" s="250"/>
      <c r="H919" s="254">
        <v>118.74500000000001</v>
      </c>
      <c r="I919" s="255"/>
      <c r="J919" s="250"/>
      <c r="K919" s="250"/>
      <c r="L919" s="256"/>
      <c r="M919" s="257"/>
      <c r="N919" s="258"/>
      <c r="O919" s="258"/>
      <c r="P919" s="258"/>
      <c r="Q919" s="258"/>
      <c r="R919" s="258"/>
      <c r="S919" s="258"/>
      <c r="T919" s="259"/>
      <c r="AT919" s="260" t="s">
        <v>217</v>
      </c>
      <c r="AU919" s="260" t="s">
        <v>81</v>
      </c>
      <c r="AV919" s="12" t="s">
        <v>81</v>
      </c>
      <c r="AW919" s="12" t="s">
        <v>6</v>
      </c>
      <c r="AX919" s="12" t="s">
        <v>79</v>
      </c>
      <c r="AY919" s="260" t="s">
        <v>209</v>
      </c>
    </row>
    <row r="920" s="1" customFormat="1" ht="16.5" customHeight="1">
      <c r="B920" s="47"/>
      <c r="C920" s="237" t="s">
        <v>985</v>
      </c>
      <c r="D920" s="237" t="s">
        <v>211</v>
      </c>
      <c r="E920" s="238" t="s">
        <v>1587</v>
      </c>
      <c r="F920" s="239" t="s">
        <v>1588</v>
      </c>
      <c r="G920" s="240" t="s">
        <v>299</v>
      </c>
      <c r="H920" s="241">
        <v>1.1870000000000001</v>
      </c>
      <c r="I920" s="242"/>
      <c r="J920" s="243">
        <f>ROUND(I920*H920,2)</f>
        <v>0</v>
      </c>
      <c r="K920" s="239" t="s">
        <v>215</v>
      </c>
      <c r="L920" s="73"/>
      <c r="M920" s="244" t="s">
        <v>21</v>
      </c>
      <c r="N920" s="245" t="s">
        <v>43</v>
      </c>
      <c r="O920" s="48"/>
      <c r="P920" s="246">
        <f>O920*H920</f>
        <v>0</v>
      </c>
      <c r="Q920" s="246">
        <v>0</v>
      </c>
      <c r="R920" s="246">
        <f>Q920*H920</f>
        <v>0</v>
      </c>
      <c r="S920" s="246">
        <v>0</v>
      </c>
      <c r="T920" s="247">
        <f>S920*H920</f>
        <v>0</v>
      </c>
      <c r="AR920" s="25" t="s">
        <v>287</v>
      </c>
      <c r="AT920" s="25" t="s">
        <v>211</v>
      </c>
      <c r="AU920" s="25" t="s">
        <v>81</v>
      </c>
      <c r="AY920" s="25" t="s">
        <v>209</v>
      </c>
      <c r="BE920" s="248">
        <f>IF(N920="základní",J920,0)</f>
        <v>0</v>
      </c>
      <c r="BF920" s="248">
        <f>IF(N920="snížená",J920,0)</f>
        <v>0</v>
      </c>
      <c r="BG920" s="248">
        <f>IF(N920="zákl. přenesená",J920,0)</f>
        <v>0</v>
      </c>
      <c r="BH920" s="248">
        <f>IF(N920="sníž. přenesená",J920,0)</f>
        <v>0</v>
      </c>
      <c r="BI920" s="248">
        <f>IF(N920="nulová",J920,0)</f>
        <v>0</v>
      </c>
      <c r="BJ920" s="25" t="s">
        <v>79</v>
      </c>
      <c r="BK920" s="248">
        <f>ROUND(I920*H920,2)</f>
        <v>0</v>
      </c>
      <c r="BL920" s="25" t="s">
        <v>287</v>
      </c>
      <c r="BM920" s="25" t="s">
        <v>1589</v>
      </c>
    </row>
    <row r="921" s="1" customFormat="1" ht="16.5" customHeight="1">
      <c r="B921" s="47"/>
      <c r="C921" s="237" t="s">
        <v>1590</v>
      </c>
      <c r="D921" s="237" t="s">
        <v>211</v>
      </c>
      <c r="E921" s="238" t="s">
        <v>1591</v>
      </c>
      <c r="F921" s="239" t="s">
        <v>1592</v>
      </c>
      <c r="G921" s="240" t="s">
        <v>299</v>
      </c>
      <c r="H921" s="241">
        <v>1.1870000000000001</v>
      </c>
      <c r="I921" s="242"/>
      <c r="J921" s="243">
        <f>ROUND(I921*H921,2)</f>
        <v>0</v>
      </c>
      <c r="K921" s="239" t="s">
        <v>215</v>
      </c>
      <c r="L921" s="73"/>
      <c r="M921" s="244" t="s">
        <v>21</v>
      </c>
      <c r="N921" s="245" t="s">
        <v>43</v>
      </c>
      <c r="O921" s="48"/>
      <c r="P921" s="246">
        <f>O921*H921</f>
        <v>0</v>
      </c>
      <c r="Q921" s="246">
        <v>0</v>
      </c>
      <c r="R921" s="246">
        <f>Q921*H921</f>
        <v>0</v>
      </c>
      <c r="S921" s="246">
        <v>0</v>
      </c>
      <c r="T921" s="247">
        <f>S921*H921</f>
        <v>0</v>
      </c>
      <c r="AR921" s="25" t="s">
        <v>287</v>
      </c>
      <c r="AT921" s="25" t="s">
        <v>211</v>
      </c>
      <c r="AU921" s="25" t="s">
        <v>81</v>
      </c>
      <c r="AY921" s="25" t="s">
        <v>209</v>
      </c>
      <c r="BE921" s="248">
        <f>IF(N921="základní",J921,0)</f>
        <v>0</v>
      </c>
      <c r="BF921" s="248">
        <f>IF(N921="snížená",J921,0)</f>
        <v>0</v>
      </c>
      <c r="BG921" s="248">
        <f>IF(N921="zákl. přenesená",J921,0)</f>
        <v>0</v>
      </c>
      <c r="BH921" s="248">
        <f>IF(N921="sníž. přenesená",J921,0)</f>
        <v>0</v>
      </c>
      <c r="BI921" s="248">
        <f>IF(N921="nulová",J921,0)</f>
        <v>0</v>
      </c>
      <c r="BJ921" s="25" t="s">
        <v>79</v>
      </c>
      <c r="BK921" s="248">
        <f>ROUND(I921*H921,2)</f>
        <v>0</v>
      </c>
      <c r="BL921" s="25" t="s">
        <v>287</v>
      </c>
      <c r="BM921" s="25" t="s">
        <v>1593</v>
      </c>
    </row>
    <row r="922" s="11" customFormat="1" ht="29.88" customHeight="1">
      <c r="B922" s="221"/>
      <c r="C922" s="222"/>
      <c r="D922" s="223" t="s">
        <v>71</v>
      </c>
      <c r="E922" s="235" t="s">
        <v>1594</v>
      </c>
      <c r="F922" s="235" t="s">
        <v>1595</v>
      </c>
      <c r="G922" s="222"/>
      <c r="H922" s="222"/>
      <c r="I922" s="225"/>
      <c r="J922" s="236">
        <f>BK922</f>
        <v>0</v>
      </c>
      <c r="K922" s="222"/>
      <c r="L922" s="227"/>
      <c r="M922" s="228"/>
      <c r="N922" s="229"/>
      <c r="O922" s="229"/>
      <c r="P922" s="230">
        <f>SUM(P923:P935)</f>
        <v>0</v>
      </c>
      <c r="Q922" s="229"/>
      <c r="R922" s="230">
        <f>SUM(R923:R935)</f>
        <v>1.3038150000000002</v>
      </c>
      <c r="S922" s="229"/>
      <c r="T922" s="231">
        <f>SUM(T923:T935)</f>
        <v>0</v>
      </c>
      <c r="AR922" s="232" t="s">
        <v>81</v>
      </c>
      <c r="AT922" s="233" t="s">
        <v>71</v>
      </c>
      <c r="AU922" s="233" t="s">
        <v>79</v>
      </c>
      <c r="AY922" s="232" t="s">
        <v>209</v>
      </c>
      <c r="BK922" s="234">
        <f>SUM(BK923:BK935)</f>
        <v>0</v>
      </c>
    </row>
    <row r="923" s="1" customFormat="1" ht="25.5" customHeight="1">
      <c r="B923" s="47"/>
      <c r="C923" s="237" t="s">
        <v>989</v>
      </c>
      <c r="D923" s="237" t="s">
        <v>211</v>
      </c>
      <c r="E923" s="238" t="s">
        <v>1596</v>
      </c>
      <c r="F923" s="239" t="s">
        <v>1597</v>
      </c>
      <c r="G923" s="240" t="s">
        <v>268</v>
      </c>
      <c r="H923" s="241">
        <v>45.75</v>
      </c>
      <c r="I923" s="242"/>
      <c r="J923" s="243">
        <f>ROUND(I923*H923,2)</f>
        <v>0</v>
      </c>
      <c r="K923" s="239" t="s">
        <v>215</v>
      </c>
      <c r="L923" s="73"/>
      <c r="M923" s="244" t="s">
        <v>21</v>
      </c>
      <c r="N923" s="245" t="s">
        <v>43</v>
      </c>
      <c r="O923" s="48"/>
      <c r="P923" s="246">
        <f>O923*H923</f>
        <v>0</v>
      </c>
      <c r="Q923" s="246">
        <v>0.0030000000000000001</v>
      </c>
      <c r="R923" s="246">
        <f>Q923*H923</f>
        <v>0.13725000000000001</v>
      </c>
      <c r="S923" s="246">
        <v>0</v>
      </c>
      <c r="T923" s="247">
        <f>S923*H923</f>
        <v>0</v>
      </c>
      <c r="AR923" s="25" t="s">
        <v>287</v>
      </c>
      <c r="AT923" s="25" t="s">
        <v>211</v>
      </c>
      <c r="AU923" s="25" t="s">
        <v>81</v>
      </c>
      <c r="AY923" s="25" t="s">
        <v>209</v>
      </c>
      <c r="BE923" s="248">
        <f>IF(N923="základní",J923,0)</f>
        <v>0</v>
      </c>
      <c r="BF923" s="248">
        <f>IF(N923="snížená",J923,0)</f>
        <v>0</v>
      </c>
      <c r="BG923" s="248">
        <f>IF(N923="zákl. přenesená",J923,0)</f>
        <v>0</v>
      </c>
      <c r="BH923" s="248">
        <f>IF(N923="sníž. přenesená",J923,0)</f>
        <v>0</v>
      </c>
      <c r="BI923" s="248">
        <f>IF(N923="nulová",J923,0)</f>
        <v>0</v>
      </c>
      <c r="BJ923" s="25" t="s">
        <v>79</v>
      </c>
      <c r="BK923" s="248">
        <f>ROUND(I923*H923,2)</f>
        <v>0</v>
      </c>
      <c r="BL923" s="25" t="s">
        <v>287</v>
      </c>
      <c r="BM923" s="25" t="s">
        <v>1598</v>
      </c>
    </row>
    <row r="924" s="12" customFormat="1">
      <c r="B924" s="249"/>
      <c r="C924" s="250"/>
      <c r="D924" s="251" t="s">
        <v>217</v>
      </c>
      <c r="E924" s="252" t="s">
        <v>21</v>
      </c>
      <c r="F924" s="253" t="s">
        <v>1599</v>
      </c>
      <c r="G924" s="250"/>
      <c r="H924" s="254">
        <v>45.75</v>
      </c>
      <c r="I924" s="255"/>
      <c r="J924" s="250"/>
      <c r="K924" s="250"/>
      <c r="L924" s="256"/>
      <c r="M924" s="257"/>
      <c r="N924" s="258"/>
      <c r="O924" s="258"/>
      <c r="P924" s="258"/>
      <c r="Q924" s="258"/>
      <c r="R924" s="258"/>
      <c r="S924" s="258"/>
      <c r="T924" s="259"/>
      <c r="AT924" s="260" t="s">
        <v>217</v>
      </c>
      <c r="AU924" s="260" t="s">
        <v>81</v>
      </c>
      <c r="AV924" s="12" t="s">
        <v>81</v>
      </c>
      <c r="AW924" s="12" t="s">
        <v>35</v>
      </c>
      <c r="AX924" s="12" t="s">
        <v>72</v>
      </c>
      <c r="AY924" s="260" t="s">
        <v>209</v>
      </c>
    </row>
    <row r="925" s="13" customFormat="1">
      <c r="B925" s="261"/>
      <c r="C925" s="262"/>
      <c r="D925" s="251" t="s">
        <v>217</v>
      </c>
      <c r="E925" s="263" t="s">
        <v>21</v>
      </c>
      <c r="F925" s="264" t="s">
        <v>1531</v>
      </c>
      <c r="G925" s="262"/>
      <c r="H925" s="263" t="s">
        <v>21</v>
      </c>
      <c r="I925" s="265"/>
      <c r="J925" s="262"/>
      <c r="K925" s="262"/>
      <c r="L925" s="266"/>
      <c r="M925" s="267"/>
      <c r="N925" s="268"/>
      <c r="O925" s="268"/>
      <c r="P925" s="268"/>
      <c r="Q925" s="268"/>
      <c r="R925" s="268"/>
      <c r="S925" s="268"/>
      <c r="T925" s="269"/>
      <c r="AT925" s="270" t="s">
        <v>217</v>
      </c>
      <c r="AU925" s="270" t="s">
        <v>81</v>
      </c>
      <c r="AV925" s="13" t="s">
        <v>79</v>
      </c>
      <c r="AW925" s="13" t="s">
        <v>35</v>
      </c>
      <c r="AX925" s="13" t="s">
        <v>72</v>
      </c>
      <c r="AY925" s="270" t="s">
        <v>209</v>
      </c>
    </row>
    <row r="926" s="14" customFormat="1">
      <c r="B926" s="271"/>
      <c r="C926" s="272"/>
      <c r="D926" s="251" t="s">
        <v>217</v>
      </c>
      <c r="E926" s="273" t="s">
        <v>21</v>
      </c>
      <c r="F926" s="274" t="s">
        <v>220</v>
      </c>
      <c r="G926" s="272"/>
      <c r="H926" s="275">
        <v>45.75</v>
      </c>
      <c r="I926" s="276"/>
      <c r="J926" s="272"/>
      <c r="K926" s="272"/>
      <c r="L926" s="277"/>
      <c r="M926" s="278"/>
      <c r="N926" s="279"/>
      <c r="O926" s="279"/>
      <c r="P926" s="279"/>
      <c r="Q926" s="279"/>
      <c r="R926" s="279"/>
      <c r="S926" s="279"/>
      <c r="T926" s="280"/>
      <c r="AT926" s="281" t="s">
        <v>217</v>
      </c>
      <c r="AU926" s="281" t="s">
        <v>81</v>
      </c>
      <c r="AV926" s="14" t="s">
        <v>216</v>
      </c>
      <c r="AW926" s="14" t="s">
        <v>35</v>
      </c>
      <c r="AX926" s="14" t="s">
        <v>79</v>
      </c>
      <c r="AY926" s="281" t="s">
        <v>209</v>
      </c>
    </row>
    <row r="927" s="1" customFormat="1" ht="16.5" customHeight="1">
      <c r="B927" s="47"/>
      <c r="C927" s="282" t="s">
        <v>1600</v>
      </c>
      <c r="D927" s="282" t="s">
        <v>312</v>
      </c>
      <c r="E927" s="283" t="s">
        <v>1601</v>
      </c>
      <c r="F927" s="284" t="s">
        <v>1602</v>
      </c>
      <c r="G927" s="285" t="s">
        <v>268</v>
      </c>
      <c r="H927" s="286">
        <v>54.945</v>
      </c>
      <c r="I927" s="287"/>
      <c r="J927" s="288">
        <f>ROUND(I927*H927,2)</f>
        <v>0</v>
      </c>
      <c r="K927" s="284" t="s">
        <v>24</v>
      </c>
      <c r="L927" s="289"/>
      <c r="M927" s="290" t="s">
        <v>21</v>
      </c>
      <c r="N927" s="291" t="s">
        <v>43</v>
      </c>
      <c r="O927" s="48"/>
      <c r="P927" s="246">
        <f>O927*H927</f>
        <v>0</v>
      </c>
      <c r="Q927" s="246">
        <v>0.021000000000000001</v>
      </c>
      <c r="R927" s="246">
        <f>Q927*H927</f>
        <v>1.153845</v>
      </c>
      <c r="S927" s="246">
        <v>0</v>
      </c>
      <c r="T927" s="247">
        <f>S927*H927</f>
        <v>0</v>
      </c>
      <c r="AR927" s="25" t="s">
        <v>371</v>
      </c>
      <c r="AT927" s="25" t="s">
        <v>312</v>
      </c>
      <c r="AU927" s="25" t="s">
        <v>81</v>
      </c>
      <c r="AY927" s="25" t="s">
        <v>209</v>
      </c>
      <c r="BE927" s="248">
        <f>IF(N927="základní",J927,0)</f>
        <v>0</v>
      </c>
      <c r="BF927" s="248">
        <f>IF(N927="snížená",J927,0)</f>
        <v>0</v>
      </c>
      <c r="BG927" s="248">
        <f>IF(N927="zákl. přenesená",J927,0)</f>
        <v>0</v>
      </c>
      <c r="BH927" s="248">
        <f>IF(N927="sníž. přenesená",J927,0)</f>
        <v>0</v>
      </c>
      <c r="BI927" s="248">
        <f>IF(N927="nulová",J927,0)</f>
        <v>0</v>
      </c>
      <c r="BJ927" s="25" t="s">
        <v>79</v>
      </c>
      <c r="BK927" s="248">
        <f>ROUND(I927*H927,2)</f>
        <v>0</v>
      </c>
      <c r="BL927" s="25" t="s">
        <v>287</v>
      </c>
      <c r="BM927" s="25" t="s">
        <v>1603</v>
      </c>
    </row>
    <row r="928" s="12" customFormat="1">
      <c r="B928" s="249"/>
      <c r="C928" s="250"/>
      <c r="D928" s="251" t="s">
        <v>217</v>
      </c>
      <c r="E928" s="252" t="s">
        <v>21</v>
      </c>
      <c r="F928" s="253" t="s">
        <v>1604</v>
      </c>
      <c r="G928" s="250"/>
      <c r="H928" s="254">
        <v>54.945</v>
      </c>
      <c r="I928" s="255"/>
      <c r="J928" s="250"/>
      <c r="K928" s="250"/>
      <c r="L928" s="256"/>
      <c r="M928" s="257"/>
      <c r="N928" s="258"/>
      <c r="O928" s="258"/>
      <c r="P928" s="258"/>
      <c r="Q928" s="258"/>
      <c r="R928" s="258"/>
      <c r="S928" s="258"/>
      <c r="T928" s="259"/>
      <c r="AT928" s="260" t="s">
        <v>217</v>
      </c>
      <c r="AU928" s="260" t="s">
        <v>81</v>
      </c>
      <c r="AV928" s="12" t="s">
        <v>81</v>
      </c>
      <c r="AW928" s="12" t="s">
        <v>35</v>
      </c>
      <c r="AX928" s="12" t="s">
        <v>72</v>
      </c>
      <c r="AY928" s="260" t="s">
        <v>209</v>
      </c>
    </row>
    <row r="929" s="13" customFormat="1">
      <c r="B929" s="261"/>
      <c r="C929" s="262"/>
      <c r="D929" s="251" t="s">
        <v>217</v>
      </c>
      <c r="E929" s="263" t="s">
        <v>21</v>
      </c>
      <c r="F929" s="264" t="s">
        <v>1531</v>
      </c>
      <c r="G929" s="262"/>
      <c r="H929" s="263" t="s">
        <v>21</v>
      </c>
      <c r="I929" s="265"/>
      <c r="J929" s="262"/>
      <c r="K929" s="262"/>
      <c r="L929" s="266"/>
      <c r="M929" s="267"/>
      <c r="N929" s="268"/>
      <c r="O929" s="268"/>
      <c r="P929" s="268"/>
      <c r="Q929" s="268"/>
      <c r="R929" s="268"/>
      <c r="S929" s="268"/>
      <c r="T929" s="269"/>
      <c r="AT929" s="270" t="s">
        <v>217</v>
      </c>
      <c r="AU929" s="270" t="s">
        <v>81</v>
      </c>
      <c r="AV929" s="13" t="s">
        <v>79</v>
      </c>
      <c r="AW929" s="13" t="s">
        <v>35</v>
      </c>
      <c r="AX929" s="13" t="s">
        <v>72</v>
      </c>
      <c r="AY929" s="270" t="s">
        <v>209</v>
      </c>
    </row>
    <row r="930" s="14" customFormat="1">
      <c r="B930" s="271"/>
      <c r="C930" s="272"/>
      <c r="D930" s="251" t="s">
        <v>217</v>
      </c>
      <c r="E930" s="273" t="s">
        <v>21</v>
      </c>
      <c r="F930" s="274" t="s">
        <v>220</v>
      </c>
      <c r="G930" s="272"/>
      <c r="H930" s="275">
        <v>54.945</v>
      </c>
      <c r="I930" s="276"/>
      <c r="J930" s="272"/>
      <c r="K930" s="272"/>
      <c r="L930" s="277"/>
      <c r="M930" s="278"/>
      <c r="N930" s="279"/>
      <c r="O930" s="279"/>
      <c r="P930" s="279"/>
      <c r="Q930" s="279"/>
      <c r="R930" s="279"/>
      <c r="S930" s="279"/>
      <c r="T930" s="280"/>
      <c r="AT930" s="281" t="s">
        <v>217</v>
      </c>
      <c r="AU930" s="281" t="s">
        <v>81</v>
      </c>
      <c r="AV930" s="14" t="s">
        <v>216</v>
      </c>
      <c r="AW930" s="14" t="s">
        <v>35</v>
      </c>
      <c r="AX930" s="14" t="s">
        <v>79</v>
      </c>
      <c r="AY930" s="281" t="s">
        <v>209</v>
      </c>
    </row>
    <row r="931" s="1" customFormat="1" ht="25.5" customHeight="1">
      <c r="B931" s="47"/>
      <c r="C931" s="237" t="s">
        <v>993</v>
      </c>
      <c r="D931" s="237" t="s">
        <v>211</v>
      </c>
      <c r="E931" s="238" t="s">
        <v>1605</v>
      </c>
      <c r="F931" s="239" t="s">
        <v>1606</v>
      </c>
      <c r="G931" s="240" t="s">
        <v>268</v>
      </c>
      <c r="H931" s="241">
        <v>45.75</v>
      </c>
      <c r="I931" s="242"/>
      <c r="J931" s="243">
        <f>ROUND(I931*H931,2)</f>
        <v>0</v>
      </c>
      <c r="K931" s="239" t="s">
        <v>215</v>
      </c>
      <c r="L931" s="73"/>
      <c r="M931" s="244" t="s">
        <v>21</v>
      </c>
      <c r="N931" s="245" t="s">
        <v>43</v>
      </c>
      <c r="O931" s="48"/>
      <c r="P931" s="246">
        <f>O931*H931</f>
        <v>0</v>
      </c>
      <c r="Q931" s="246">
        <v>0</v>
      </c>
      <c r="R931" s="246">
        <f>Q931*H931</f>
        <v>0</v>
      </c>
      <c r="S931" s="246">
        <v>0</v>
      </c>
      <c r="T931" s="247">
        <f>S931*H931</f>
        <v>0</v>
      </c>
      <c r="AR931" s="25" t="s">
        <v>287</v>
      </c>
      <c r="AT931" s="25" t="s">
        <v>211</v>
      </c>
      <c r="AU931" s="25" t="s">
        <v>81</v>
      </c>
      <c r="AY931" s="25" t="s">
        <v>209</v>
      </c>
      <c r="BE931" s="248">
        <f>IF(N931="základní",J931,0)</f>
        <v>0</v>
      </c>
      <c r="BF931" s="248">
        <f>IF(N931="snížená",J931,0)</f>
        <v>0</v>
      </c>
      <c r="BG931" s="248">
        <f>IF(N931="zákl. přenesená",J931,0)</f>
        <v>0</v>
      </c>
      <c r="BH931" s="248">
        <f>IF(N931="sníž. přenesená",J931,0)</f>
        <v>0</v>
      </c>
      <c r="BI931" s="248">
        <f>IF(N931="nulová",J931,0)</f>
        <v>0</v>
      </c>
      <c r="BJ931" s="25" t="s">
        <v>79</v>
      </c>
      <c r="BK931" s="248">
        <f>ROUND(I931*H931,2)</f>
        <v>0</v>
      </c>
      <c r="BL931" s="25" t="s">
        <v>287</v>
      </c>
      <c r="BM931" s="25" t="s">
        <v>1607</v>
      </c>
    </row>
    <row r="932" s="1" customFormat="1" ht="25.5" customHeight="1">
      <c r="B932" s="47"/>
      <c r="C932" s="237" t="s">
        <v>1608</v>
      </c>
      <c r="D932" s="237" t="s">
        <v>211</v>
      </c>
      <c r="E932" s="238" t="s">
        <v>1609</v>
      </c>
      <c r="F932" s="239" t="s">
        <v>1610</v>
      </c>
      <c r="G932" s="240" t="s">
        <v>268</v>
      </c>
      <c r="H932" s="241">
        <v>45.75</v>
      </c>
      <c r="I932" s="242"/>
      <c r="J932" s="243">
        <f>ROUND(I932*H932,2)</f>
        <v>0</v>
      </c>
      <c r="K932" s="239" t="s">
        <v>215</v>
      </c>
      <c r="L932" s="73"/>
      <c r="M932" s="244" t="s">
        <v>21</v>
      </c>
      <c r="N932" s="245" t="s">
        <v>43</v>
      </c>
      <c r="O932" s="48"/>
      <c r="P932" s="246">
        <f>O932*H932</f>
        <v>0</v>
      </c>
      <c r="Q932" s="246">
        <v>0</v>
      </c>
      <c r="R932" s="246">
        <f>Q932*H932</f>
        <v>0</v>
      </c>
      <c r="S932" s="246">
        <v>0</v>
      </c>
      <c r="T932" s="247">
        <f>S932*H932</f>
        <v>0</v>
      </c>
      <c r="AR932" s="25" t="s">
        <v>287</v>
      </c>
      <c r="AT932" s="25" t="s">
        <v>211</v>
      </c>
      <c r="AU932" s="25" t="s">
        <v>81</v>
      </c>
      <c r="AY932" s="25" t="s">
        <v>209</v>
      </c>
      <c r="BE932" s="248">
        <f>IF(N932="základní",J932,0)</f>
        <v>0</v>
      </c>
      <c r="BF932" s="248">
        <f>IF(N932="snížená",J932,0)</f>
        <v>0</v>
      </c>
      <c r="BG932" s="248">
        <f>IF(N932="zákl. přenesená",J932,0)</f>
        <v>0</v>
      </c>
      <c r="BH932" s="248">
        <f>IF(N932="sníž. přenesená",J932,0)</f>
        <v>0</v>
      </c>
      <c r="BI932" s="248">
        <f>IF(N932="nulová",J932,0)</f>
        <v>0</v>
      </c>
      <c r="BJ932" s="25" t="s">
        <v>79</v>
      </c>
      <c r="BK932" s="248">
        <f>ROUND(I932*H932,2)</f>
        <v>0</v>
      </c>
      <c r="BL932" s="25" t="s">
        <v>287</v>
      </c>
      <c r="BM932" s="25" t="s">
        <v>1611</v>
      </c>
    </row>
    <row r="933" s="1" customFormat="1" ht="16.5" customHeight="1">
      <c r="B933" s="47"/>
      <c r="C933" s="237" t="s">
        <v>1612</v>
      </c>
      <c r="D933" s="237" t="s">
        <v>211</v>
      </c>
      <c r="E933" s="238" t="s">
        <v>1613</v>
      </c>
      <c r="F933" s="239" t="s">
        <v>1614</v>
      </c>
      <c r="G933" s="240" t="s">
        <v>390</v>
      </c>
      <c r="H933" s="241">
        <v>12</v>
      </c>
      <c r="I933" s="242"/>
      <c r="J933" s="243">
        <f>ROUND(I933*H933,2)</f>
        <v>0</v>
      </c>
      <c r="K933" s="239" t="s">
        <v>215</v>
      </c>
      <c r="L933" s="73"/>
      <c r="M933" s="244" t="s">
        <v>21</v>
      </c>
      <c r="N933" s="245" t="s">
        <v>43</v>
      </c>
      <c r="O933" s="48"/>
      <c r="P933" s="246">
        <f>O933*H933</f>
        <v>0</v>
      </c>
      <c r="Q933" s="246">
        <v>0.00106</v>
      </c>
      <c r="R933" s="246">
        <f>Q933*H933</f>
        <v>0.012719999999999999</v>
      </c>
      <c r="S933" s="246">
        <v>0</v>
      </c>
      <c r="T933" s="247">
        <f>S933*H933</f>
        <v>0</v>
      </c>
      <c r="AR933" s="25" t="s">
        <v>287</v>
      </c>
      <c r="AT933" s="25" t="s">
        <v>211</v>
      </c>
      <c r="AU933" s="25" t="s">
        <v>81</v>
      </c>
      <c r="AY933" s="25" t="s">
        <v>209</v>
      </c>
      <c r="BE933" s="248">
        <f>IF(N933="základní",J933,0)</f>
        <v>0</v>
      </c>
      <c r="BF933" s="248">
        <f>IF(N933="snížená",J933,0)</f>
        <v>0</v>
      </c>
      <c r="BG933" s="248">
        <f>IF(N933="zákl. přenesená",J933,0)</f>
        <v>0</v>
      </c>
      <c r="BH933" s="248">
        <f>IF(N933="sníž. přenesená",J933,0)</f>
        <v>0</v>
      </c>
      <c r="BI933" s="248">
        <f>IF(N933="nulová",J933,0)</f>
        <v>0</v>
      </c>
      <c r="BJ933" s="25" t="s">
        <v>79</v>
      </c>
      <c r="BK933" s="248">
        <f>ROUND(I933*H933,2)</f>
        <v>0</v>
      </c>
      <c r="BL933" s="25" t="s">
        <v>287</v>
      </c>
      <c r="BM933" s="25" t="s">
        <v>1615</v>
      </c>
    </row>
    <row r="934" s="1" customFormat="1" ht="16.5" customHeight="1">
      <c r="B934" s="47"/>
      <c r="C934" s="237" t="s">
        <v>1616</v>
      </c>
      <c r="D934" s="237" t="s">
        <v>211</v>
      </c>
      <c r="E934" s="238" t="s">
        <v>1617</v>
      </c>
      <c r="F934" s="239" t="s">
        <v>1618</v>
      </c>
      <c r="G934" s="240" t="s">
        <v>299</v>
      </c>
      <c r="H934" s="241">
        <v>1.3040000000000001</v>
      </c>
      <c r="I934" s="242"/>
      <c r="J934" s="243">
        <f>ROUND(I934*H934,2)</f>
        <v>0</v>
      </c>
      <c r="K934" s="239" t="s">
        <v>215</v>
      </c>
      <c r="L934" s="73"/>
      <c r="M934" s="244" t="s">
        <v>21</v>
      </c>
      <c r="N934" s="245" t="s">
        <v>43</v>
      </c>
      <c r="O934" s="48"/>
      <c r="P934" s="246">
        <f>O934*H934</f>
        <v>0</v>
      </c>
      <c r="Q934" s="246">
        <v>0</v>
      </c>
      <c r="R934" s="246">
        <f>Q934*H934</f>
        <v>0</v>
      </c>
      <c r="S934" s="246">
        <v>0</v>
      </c>
      <c r="T934" s="247">
        <f>S934*H934</f>
        <v>0</v>
      </c>
      <c r="AR934" s="25" t="s">
        <v>287</v>
      </c>
      <c r="AT934" s="25" t="s">
        <v>211</v>
      </c>
      <c r="AU934" s="25" t="s">
        <v>81</v>
      </c>
      <c r="AY934" s="25" t="s">
        <v>209</v>
      </c>
      <c r="BE934" s="248">
        <f>IF(N934="základní",J934,0)</f>
        <v>0</v>
      </c>
      <c r="BF934" s="248">
        <f>IF(N934="snížená",J934,0)</f>
        <v>0</v>
      </c>
      <c r="BG934" s="248">
        <f>IF(N934="zákl. přenesená",J934,0)</f>
        <v>0</v>
      </c>
      <c r="BH934" s="248">
        <f>IF(N934="sníž. přenesená",J934,0)</f>
        <v>0</v>
      </c>
      <c r="BI934" s="248">
        <f>IF(N934="nulová",J934,0)</f>
        <v>0</v>
      </c>
      <c r="BJ934" s="25" t="s">
        <v>79</v>
      </c>
      <c r="BK934" s="248">
        <f>ROUND(I934*H934,2)</f>
        <v>0</v>
      </c>
      <c r="BL934" s="25" t="s">
        <v>287</v>
      </c>
      <c r="BM934" s="25" t="s">
        <v>1619</v>
      </c>
    </row>
    <row r="935" s="1" customFormat="1" ht="16.5" customHeight="1">
      <c r="B935" s="47"/>
      <c r="C935" s="237" t="s">
        <v>1620</v>
      </c>
      <c r="D935" s="237" t="s">
        <v>211</v>
      </c>
      <c r="E935" s="238" t="s">
        <v>1621</v>
      </c>
      <c r="F935" s="239" t="s">
        <v>1622</v>
      </c>
      <c r="G935" s="240" t="s">
        <v>299</v>
      </c>
      <c r="H935" s="241">
        <v>1.3040000000000001</v>
      </c>
      <c r="I935" s="242"/>
      <c r="J935" s="243">
        <f>ROUND(I935*H935,2)</f>
        <v>0</v>
      </c>
      <c r="K935" s="239" t="s">
        <v>215</v>
      </c>
      <c r="L935" s="73"/>
      <c r="M935" s="244" t="s">
        <v>21</v>
      </c>
      <c r="N935" s="245" t="s">
        <v>43</v>
      </c>
      <c r="O935" s="48"/>
      <c r="P935" s="246">
        <f>O935*H935</f>
        <v>0</v>
      </c>
      <c r="Q935" s="246">
        <v>0</v>
      </c>
      <c r="R935" s="246">
        <f>Q935*H935</f>
        <v>0</v>
      </c>
      <c r="S935" s="246">
        <v>0</v>
      </c>
      <c r="T935" s="247">
        <f>S935*H935</f>
        <v>0</v>
      </c>
      <c r="AR935" s="25" t="s">
        <v>287</v>
      </c>
      <c r="AT935" s="25" t="s">
        <v>211</v>
      </c>
      <c r="AU935" s="25" t="s">
        <v>81</v>
      </c>
      <c r="AY935" s="25" t="s">
        <v>209</v>
      </c>
      <c r="BE935" s="248">
        <f>IF(N935="základní",J935,0)</f>
        <v>0</v>
      </c>
      <c r="BF935" s="248">
        <f>IF(N935="snížená",J935,0)</f>
        <v>0</v>
      </c>
      <c r="BG935" s="248">
        <f>IF(N935="zákl. přenesená",J935,0)</f>
        <v>0</v>
      </c>
      <c r="BH935" s="248">
        <f>IF(N935="sníž. přenesená",J935,0)</f>
        <v>0</v>
      </c>
      <c r="BI935" s="248">
        <f>IF(N935="nulová",J935,0)</f>
        <v>0</v>
      </c>
      <c r="BJ935" s="25" t="s">
        <v>79</v>
      </c>
      <c r="BK935" s="248">
        <f>ROUND(I935*H935,2)</f>
        <v>0</v>
      </c>
      <c r="BL935" s="25" t="s">
        <v>287</v>
      </c>
      <c r="BM935" s="25" t="s">
        <v>1623</v>
      </c>
    </row>
    <row r="936" s="11" customFormat="1" ht="29.88" customHeight="1">
      <c r="B936" s="221"/>
      <c r="C936" s="222"/>
      <c r="D936" s="223" t="s">
        <v>71</v>
      </c>
      <c r="E936" s="235" t="s">
        <v>1624</v>
      </c>
      <c r="F936" s="235" t="s">
        <v>1625</v>
      </c>
      <c r="G936" s="222"/>
      <c r="H936" s="222"/>
      <c r="I936" s="225"/>
      <c r="J936" s="236">
        <f>BK936</f>
        <v>0</v>
      </c>
      <c r="K936" s="222"/>
      <c r="L936" s="227"/>
      <c r="M936" s="228"/>
      <c r="N936" s="229"/>
      <c r="O936" s="229"/>
      <c r="P936" s="230">
        <f>SUM(P937:P949)</f>
        <v>0</v>
      </c>
      <c r="Q936" s="229"/>
      <c r="R936" s="230">
        <f>SUM(R937:R949)</f>
        <v>0.11852999999999997</v>
      </c>
      <c r="S936" s="229"/>
      <c r="T936" s="231">
        <f>SUM(T937:T949)</f>
        <v>0</v>
      </c>
      <c r="AR936" s="232" t="s">
        <v>81</v>
      </c>
      <c r="AT936" s="233" t="s">
        <v>71</v>
      </c>
      <c r="AU936" s="233" t="s">
        <v>79</v>
      </c>
      <c r="AY936" s="232" t="s">
        <v>209</v>
      </c>
      <c r="BK936" s="234">
        <f>SUM(BK937:BK949)</f>
        <v>0</v>
      </c>
    </row>
    <row r="937" s="1" customFormat="1" ht="16.5" customHeight="1">
      <c r="B937" s="47"/>
      <c r="C937" s="237" t="s">
        <v>1626</v>
      </c>
      <c r="D937" s="237" t="s">
        <v>211</v>
      </c>
      <c r="E937" s="238" t="s">
        <v>1627</v>
      </c>
      <c r="F937" s="239" t="s">
        <v>1628</v>
      </c>
      <c r="G937" s="240" t="s">
        <v>268</v>
      </c>
      <c r="H937" s="241">
        <v>120</v>
      </c>
      <c r="I937" s="242"/>
      <c r="J937" s="243">
        <f>ROUND(I937*H937,2)</f>
        <v>0</v>
      </c>
      <c r="K937" s="239" t="s">
        <v>215</v>
      </c>
      <c r="L937" s="73"/>
      <c r="M937" s="244" t="s">
        <v>21</v>
      </c>
      <c r="N937" s="245" t="s">
        <v>43</v>
      </c>
      <c r="O937" s="48"/>
      <c r="P937" s="246">
        <f>O937*H937</f>
        <v>0</v>
      </c>
      <c r="Q937" s="246">
        <v>2.0000000000000002E-05</v>
      </c>
      <c r="R937" s="246">
        <f>Q937*H937</f>
        <v>0.0024000000000000002</v>
      </c>
      <c r="S937" s="246">
        <v>0</v>
      </c>
      <c r="T937" s="247">
        <f>S937*H937</f>
        <v>0</v>
      </c>
      <c r="AR937" s="25" t="s">
        <v>287</v>
      </c>
      <c r="AT937" s="25" t="s">
        <v>211</v>
      </c>
      <c r="AU937" s="25" t="s">
        <v>81</v>
      </c>
      <c r="AY937" s="25" t="s">
        <v>209</v>
      </c>
      <c r="BE937" s="248">
        <f>IF(N937="základní",J937,0)</f>
        <v>0</v>
      </c>
      <c r="BF937" s="248">
        <f>IF(N937="snížená",J937,0)</f>
        <v>0</v>
      </c>
      <c r="BG937" s="248">
        <f>IF(N937="zákl. přenesená",J937,0)</f>
        <v>0</v>
      </c>
      <c r="BH937" s="248">
        <f>IF(N937="sníž. přenesená",J937,0)</f>
        <v>0</v>
      </c>
      <c r="BI937" s="248">
        <f>IF(N937="nulová",J937,0)</f>
        <v>0</v>
      </c>
      <c r="BJ937" s="25" t="s">
        <v>79</v>
      </c>
      <c r="BK937" s="248">
        <f>ROUND(I937*H937,2)</f>
        <v>0</v>
      </c>
      <c r="BL937" s="25" t="s">
        <v>287</v>
      </c>
      <c r="BM937" s="25" t="s">
        <v>1629</v>
      </c>
    </row>
    <row r="938" s="1" customFormat="1" ht="16.5" customHeight="1">
      <c r="B938" s="47"/>
      <c r="C938" s="237" t="s">
        <v>1630</v>
      </c>
      <c r="D938" s="237" t="s">
        <v>211</v>
      </c>
      <c r="E938" s="238" t="s">
        <v>1631</v>
      </c>
      <c r="F938" s="239" t="s">
        <v>1632</v>
      </c>
      <c r="G938" s="240" t="s">
        <v>268</v>
      </c>
      <c r="H938" s="241">
        <v>120</v>
      </c>
      <c r="I938" s="242"/>
      <c r="J938" s="243">
        <f>ROUND(I938*H938,2)</f>
        <v>0</v>
      </c>
      <c r="K938" s="239" t="s">
        <v>215</v>
      </c>
      <c r="L938" s="73"/>
      <c r="M938" s="244" t="s">
        <v>21</v>
      </c>
      <c r="N938" s="245" t="s">
        <v>43</v>
      </c>
      <c r="O938" s="48"/>
      <c r="P938" s="246">
        <f>O938*H938</f>
        <v>0</v>
      </c>
      <c r="Q938" s="246">
        <v>0.00017000000000000001</v>
      </c>
      <c r="R938" s="246">
        <f>Q938*H938</f>
        <v>0.020400000000000001</v>
      </c>
      <c r="S938" s="246">
        <v>0</v>
      </c>
      <c r="T938" s="247">
        <f>S938*H938</f>
        <v>0</v>
      </c>
      <c r="AR938" s="25" t="s">
        <v>287</v>
      </c>
      <c r="AT938" s="25" t="s">
        <v>211</v>
      </c>
      <c r="AU938" s="25" t="s">
        <v>81</v>
      </c>
      <c r="AY938" s="25" t="s">
        <v>209</v>
      </c>
      <c r="BE938" s="248">
        <f>IF(N938="základní",J938,0)</f>
        <v>0</v>
      </c>
      <c r="BF938" s="248">
        <f>IF(N938="snížená",J938,0)</f>
        <v>0</v>
      </c>
      <c r="BG938" s="248">
        <f>IF(N938="zákl. přenesená",J938,0)</f>
        <v>0</v>
      </c>
      <c r="BH938" s="248">
        <f>IF(N938="sníž. přenesená",J938,0)</f>
        <v>0</v>
      </c>
      <c r="BI938" s="248">
        <f>IF(N938="nulová",J938,0)</f>
        <v>0</v>
      </c>
      <c r="BJ938" s="25" t="s">
        <v>79</v>
      </c>
      <c r="BK938" s="248">
        <f>ROUND(I938*H938,2)</f>
        <v>0</v>
      </c>
      <c r="BL938" s="25" t="s">
        <v>287</v>
      </c>
      <c r="BM938" s="25" t="s">
        <v>1633</v>
      </c>
    </row>
    <row r="939" s="1" customFormat="1" ht="16.5" customHeight="1">
      <c r="B939" s="47"/>
      <c r="C939" s="237" t="s">
        <v>1634</v>
      </c>
      <c r="D939" s="237" t="s">
        <v>211</v>
      </c>
      <c r="E939" s="238" t="s">
        <v>1635</v>
      </c>
      <c r="F939" s="239" t="s">
        <v>1636</v>
      </c>
      <c r="G939" s="240" t="s">
        <v>268</v>
      </c>
      <c r="H939" s="241">
        <v>120</v>
      </c>
      <c r="I939" s="242"/>
      <c r="J939" s="243">
        <f>ROUND(I939*H939,2)</f>
        <v>0</v>
      </c>
      <c r="K939" s="239" t="s">
        <v>215</v>
      </c>
      <c r="L939" s="73"/>
      <c r="M939" s="244" t="s">
        <v>21</v>
      </c>
      <c r="N939" s="245" t="s">
        <v>43</v>
      </c>
      <c r="O939" s="48"/>
      <c r="P939" s="246">
        <f>O939*H939</f>
        <v>0</v>
      </c>
      <c r="Q939" s="246">
        <v>0.00012</v>
      </c>
      <c r="R939" s="246">
        <f>Q939*H939</f>
        <v>0.0144</v>
      </c>
      <c r="S939" s="246">
        <v>0</v>
      </c>
      <c r="T939" s="247">
        <f>S939*H939</f>
        <v>0</v>
      </c>
      <c r="AR939" s="25" t="s">
        <v>287</v>
      </c>
      <c r="AT939" s="25" t="s">
        <v>211</v>
      </c>
      <c r="AU939" s="25" t="s">
        <v>81</v>
      </c>
      <c r="AY939" s="25" t="s">
        <v>209</v>
      </c>
      <c r="BE939" s="248">
        <f>IF(N939="základní",J939,0)</f>
        <v>0</v>
      </c>
      <c r="BF939" s="248">
        <f>IF(N939="snížená",J939,0)</f>
        <v>0</v>
      </c>
      <c r="BG939" s="248">
        <f>IF(N939="zákl. přenesená",J939,0)</f>
        <v>0</v>
      </c>
      <c r="BH939" s="248">
        <f>IF(N939="sníž. přenesená",J939,0)</f>
        <v>0</v>
      </c>
      <c r="BI939" s="248">
        <f>IF(N939="nulová",J939,0)</f>
        <v>0</v>
      </c>
      <c r="BJ939" s="25" t="s">
        <v>79</v>
      </c>
      <c r="BK939" s="248">
        <f>ROUND(I939*H939,2)</f>
        <v>0</v>
      </c>
      <c r="BL939" s="25" t="s">
        <v>287</v>
      </c>
      <c r="BM939" s="25" t="s">
        <v>1637</v>
      </c>
    </row>
    <row r="940" s="1" customFormat="1" ht="16.5" customHeight="1">
      <c r="B940" s="47"/>
      <c r="C940" s="237" t="s">
        <v>1638</v>
      </c>
      <c r="D940" s="237" t="s">
        <v>211</v>
      </c>
      <c r="E940" s="238" t="s">
        <v>1639</v>
      </c>
      <c r="F940" s="239" t="s">
        <v>1640</v>
      </c>
      <c r="G940" s="240" t="s">
        <v>268</v>
      </c>
      <c r="H940" s="241">
        <v>120</v>
      </c>
      <c r="I940" s="242"/>
      <c r="J940" s="243">
        <f>ROUND(I940*H940,2)</f>
        <v>0</v>
      </c>
      <c r="K940" s="239" t="s">
        <v>215</v>
      </c>
      <c r="L940" s="73"/>
      <c r="M940" s="244" t="s">
        <v>21</v>
      </c>
      <c r="N940" s="245" t="s">
        <v>43</v>
      </c>
      <c r="O940" s="48"/>
      <c r="P940" s="246">
        <f>O940*H940</f>
        <v>0</v>
      </c>
      <c r="Q940" s="246">
        <v>0.00012</v>
      </c>
      <c r="R940" s="246">
        <f>Q940*H940</f>
        <v>0.0144</v>
      </c>
      <c r="S940" s="246">
        <v>0</v>
      </c>
      <c r="T940" s="247">
        <f>S940*H940</f>
        <v>0</v>
      </c>
      <c r="AR940" s="25" t="s">
        <v>287</v>
      </c>
      <c r="AT940" s="25" t="s">
        <v>211</v>
      </c>
      <c r="AU940" s="25" t="s">
        <v>81</v>
      </c>
      <c r="AY940" s="25" t="s">
        <v>209</v>
      </c>
      <c r="BE940" s="248">
        <f>IF(N940="základní",J940,0)</f>
        <v>0</v>
      </c>
      <c r="BF940" s="248">
        <f>IF(N940="snížená",J940,0)</f>
        <v>0</v>
      </c>
      <c r="BG940" s="248">
        <f>IF(N940="zákl. přenesená",J940,0)</f>
        <v>0</v>
      </c>
      <c r="BH940" s="248">
        <f>IF(N940="sníž. přenesená",J940,0)</f>
        <v>0</v>
      </c>
      <c r="BI940" s="248">
        <f>IF(N940="nulová",J940,0)</f>
        <v>0</v>
      </c>
      <c r="BJ940" s="25" t="s">
        <v>79</v>
      </c>
      <c r="BK940" s="248">
        <f>ROUND(I940*H940,2)</f>
        <v>0</v>
      </c>
      <c r="BL940" s="25" t="s">
        <v>287</v>
      </c>
      <c r="BM940" s="25" t="s">
        <v>1641</v>
      </c>
    </row>
    <row r="941" s="1" customFormat="1" ht="25.5" customHeight="1">
      <c r="B941" s="47"/>
      <c r="C941" s="237" t="s">
        <v>1642</v>
      </c>
      <c r="D941" s="237" t="s">
        <v>211</v>
      </c>
      <c r="E941" s="238" t="s">
        <v>1643</v>
      </c>
      <c r="F941" s="239" t="s">
        <v>1644</v>
      </c>
      <c r="G941" s="240" t="s">
        <v>268</v>
      </c>
      <c r="H941" s="241">
        <v>29</v>
      </c>
      <c r="I941" s="242"/>
      <c r="J941" s="243">
        <f>ROUND(I941*H941,2)</f>
        <v>0</v>
      </c>
      <c r="K941" s="239" t="s">
        <v>215</v>
      </c>
      <c r="L941" s="73"/>
      <c r="M941" s="244" t="s">
        <v>21</v>
      </c>
      <c r="N941" s="245" t="s">
        <v>43</v>
      </c>
      <c r="O941" s="48"/>
      <c r="P941" s="246">
        <f>O941*H941</f>
        <v>0</v>
      </c>
      <c r="Q941" s="246">
        <v>0.00013999999999999999</v>
      </c>
      <c r="R941" s="246">
        <f>Q941*H941</f>
        <v>0.0040599999999999994</v>
      </c>
      <c r="S941" s="246">
        <v>0</v>
      </c>
      <c r="T941" s="247">
        <f>S941*H941</f>
        <v>0</v>
      </c>
      <c r="AR941" s="25" t="s">
        <v>287</v>
      </c>
      <c r="AT941" s="25" t="s">
        <v>211</v>
      </c>
      <c r="AU941" s="25" t="s">
        <v>81</v>
      </c>
      <c r="AY941" s="25" t="s">
        <v>209</v>
      </c>
      <c r="BE941" s="248">
        <f>IF(N941="základní",J941,0)</f>
        <v>0</v>
      </c>
      <c r="BF941" s="248">
        <f>IF(N941="snížená",J941,0)</f>
        <v>0</v>
      </c>
      <c r="BG941" s="248">
        <f>IF(N941="zákl. přenesená",J941,0)</f>
        <v>0</v>
      </c>
      <c r="BH941" s="248">
        <f>IF(N941="sníž. přenesená",J941,0)</f>
        <v>0</v>
      </c>
      <c r="BI941" s="248">
        <f>IF(N941="nulová",J941,0)</f>
        <v>0</v>
      </c>
      <c r="BJ941" s="25" t="s">
        <v>79</v>
      </c>
      <c r="BK941" s="248">
        <f>ROUND(I941*H941,2)</f>
        <v>0</v>
      </c>
      <c r="BL941" s="25" t="s">
        <v>287</v>
      </c>
      <c r="BM941" s="25" t="s">
        <v>1645</v>
      </c>
    </row>
    <row r="942" s="1" customFormat="1" ht="16.5" customHeight="1">
      <c r="B942" s="47"/>
      <c r="C942" s="237" t="s">
        <v>1646</v>
      </c>
      <c r="D942" s="237" t="s">
        <v>211</v>
      </c>
      <c r="E942" s="238" t="s">
        <v>1647</v>
      </c>
      <c r="F942" s="239" t="s">
        <v>1648</v>
      </c>
      <c r="G942" s="240" t="s">
        <v>268</v>
      </c>
      <c r="H942" s="241">
        <v>29</v>
      </c>
      <c r="I942" s="242"/>
      <c r="J942" s="243">
        <f>ROUND(I942*H942,2)</f>
        <v>0</v>
      </c>
      <c r="K942" s="239" t="s">
        <v>215</v>
      </c>
      <c r="L942" s="73"/>
      <c r="M942" s="244" t="s">
        <v>21</v>
      </c>
      <c r="N942" s="245" t="s">
        <v>43</v>
      </c>
      <c r="O942" s="48"/>
      <c r="P942" s="246">
        <f>O942*H942</f>
        <v>0</v>
      </c>
      <c r="Q942" s="246">
        <v>0.00013999999999999999</v>
      </c>
      <c r="R942" s="246">
        <f>Q942*H942</f>
        <v>0.0040599999999999994</v>
      </c>
      <c r="S942" s="246">
        <v>0</v>
      </c>
      <c r="T942" s="247">
        <f>S942*H942</f>
        <v>0</v>
      </c>
      <c r="AR942" s="25" t="s">
        <v>287</v>
      </c>
      <c r="AT942" s="25" t="s">
        <v>211</v>
      </c>
      <c r="AU942" s="25" t="s">
        <v>81</v>
      </c>
      <c r="AY942" s="25" t="s">
        <v>209</v>
      </c>
      <c r="BE942" s="248">
        <f>IF(N942="základní",J942,0)</f>
        <v>0</v>
      </c>
      <c r="BF942" s="248">
        <f>IF(N942="snížená",J942,0)</f>
        <v>0</v>
      </c>
      <c r="BG942" s="248">
        <f>IF(N942="zákl. přenesená",J942,0)</f>
        <v>0</v>
      </c>
      <c r="BH942" s="248">
        <f>IF(N942="sníž. přenesená",J942,0)</f>
        <v>0</v>
      </c>
      <c r="BI942" s="248">
        <f>IF(N942="nulová",J942,0)</f>
        <v>0</v>
      </c>
      <c r="BJ942" s="25" t="s">
        <v>79</v>
      </c>
      <c r="BK942" s="248">
        <f>ROUND(I942*H942,2)</f>
        <v>0</v>
      </c>
      <c r="BL942" s="25" t="s">
        <v>287</v>
      </c>
      <c r="BM942" s="25" t="s">
        <v>1649</v>
      </c>
    </row>
    <row r="943" s="1" customFormat="1" ht="16.5" customHeight="1">
      <c r="B943" s="47"/>
      <c r="C943" s="237" t="s">
        <v>1650</v>
      </c>
      <c r="D943" s="237" t="s">
        <v>211</v>
      </c>
      <c r="E943" s="238" t="s">
        <v>1651</v>
      </c>
      <c r="F943" s="239" t="s">
        <v>1652</v>
      </c>
      <c r="G943" s="240" t="s">
        <v>268</v>
      </c>
      <c r="H943" s="241">
        <v>29</v>
      </c>
      <c r="I943" s="242"/>
      <c r="J943" s="243">
        <f>ROUND(I943*H943,2)</f>
        <v>0</v>
      </c>
      <c r="K943" s="239" t="s">
        <v>215</v>
      </c>
      <c r="L943" s="73"/>
      <c r="M943" s="244" t="s">
        <v>21</v>
      </c>
      <c r="N943" s="245" t="s">
        <v>43</v>
      </c>
      <c r="O943" s="48"/>
      <c r="P943" s="246">
        <f>O943*H943</f>
        <v>0</v>
      </c>
      <c r="Q943" s="246">
        <v>0.00013999999999999999</v>
      </c>
      <c r="R943" s="246">
        <f>Q943*H943</f>
        <v>0.0040599999999999994</v>
      </c>
      <c r="S943" s="246">
        <v>0</v>
      </c>
      <c r="T943" s="247">
        <f>S943*H943</f>
        <v>0</v>
      </c>
      <c r="AR943" s="25" t="s">
        <v>287</v>
      </c>
      <c r="AT943" s="25" t="s">
        <v>211</v>
      </c>
      <c r="AU943" s="25" t="s">
        <v>81</v>
      </c>
      <c r="AY943" s="25" t="s">
        <v>209</v>
      </c>
      <c r="BE943" s="248">
        <f>IF(N943="základní",J943,0)</f>
        <v>0</v>
      </c>
      <c r="BF943" s="248">
        <f>IF(N943="snížená",J943,0)</f>
        <v>0</v>
      </c>
      <c r="BG943" s="248">
        <f>IF(N943="zákl. přenesená",J943,0)</f>
        <v>0</v>
      </c>
      <c r="BH943" s="248">
        <f>IF(N943="sníž. přenesená",J943,0)</f>
        <v>0</v>
      </c>
      <c r="BI943" s="248">
        <f>IF(N943="nulová",J943,0)</f>
        <v>0</v>
      </c>
      <c r="BJ943" s="25" t="s">
        <v>79</v>
      </c>
      <c r="BK943" s="248">
        <f>ROUND(I943*H943,2)</f>
        <v>0</v>
      </c>
      <c r="BL943" s="25" t="s">
        <v>287</v>
      </c>
      <c r="BM943" s="25" t="s">
        <v>1653</v>
      </c>
    </row>
    <row r="944" s="1" customFormat="1" ht="25.5" customHeight="1">
      <c r="B944" s="47"/>
      <c r="C944" s="237" t="s">
        <v>997</v>
      </c>
      <c r="D944" s="237" t="s">
        <v>211</v>
      </c>
      <c r="E944" s="238" t="s">
        <v>1654</v>
      </c>
      <c r="F944" s="239" t="s">
        <v>1655</v>
      </c>
      <c r="G944" s="240" t="s">
        <v>268</v>
      </c>
      <c r="H944" s="241">
        <v>360</v>
      </c>
      <c r="I944" s="242"/>
      <c r="J944" s="243">
        <f>ROUND(I944*H944,2)</f>
        <v>0</v>
      </c>
      <c r="K944" s="239" t="s">
        <v>215</v>
      </c>
      <c r="L944" s="73"/>
      <c r="M944" s="244" t="s">
        <v>21</v>
      </c>
      <c r="N944" s="245" t="s">
        <v>43</v>
      </c>
      <c r="O944" s="48"/>
      <c r="P944" s="246">
        <f>O944*H944</f>
        <v>0</v>
      </c>
      <c r="Q944" s="246">
        <v>0.00013999999999999999</v>
      </c>
      <c r="R944" s="246">
        <f>Q944*H944</f>
        <v>0.050399999999999993</v>
      </c>
      <c r="S944" s="246">
        <v>0</v>
      </c>
      <c r="T944" s="247">
        <f>S944*H944</f>
        <v>0</v>
      </c>
      <c r="AR944" s="25" t="s">
        <v>287</v>
      </c>
      <c r="AT944" s="25" t="s">
        <v>211</v>
      </c>
      <c r="AU944" s="25" t="s">
        <v>81</v>
      </c>
      <c r="AY944" s="25" t="s">
        <v>209</v>
      </c>
      <c r="BE944" s="248">
        <f>IF(N944="základní",J944,0)</f>
        <v>0</v>
      </c>
      <c r="BF944" s="248">
        <f>IF(N944="snížená",J944,0)</f>
        <v>0</v>
      </c>
      <c r="BG944" s="248">
        <f>IF(N944="zákl. přenesená",J944,0)</f>
        <v>0</v>
      </c>
      <c r="BH944" s="248">
        <f>IF(N944="sníž. přenesená",J944,0)</f>
        <v>0</v>
      </c>
      <c r="BI944" s="248">
        <f>IF(N944="nulová",J944,0)</f>
        <v>0</v>
      </c>
      <c r="BJ944" s="25" t="s">
        <v>79</v>
      </c>
      <c r="BK944" s="248">
        <f>ROUND(I944*H944,2)</f>
        <v>0</v>
      </c>
      <c r="BL944" s="25" t="s">
        <v>287</v>
      </c>
      <c r="BM944" s="25" t="s">
        <v>1656</v>
      </c>
    </row>
    <row r="945" s="1" customFormat="1" ht="16.5" customHeight="1">
      <c r="B945" s="47"/>
      <c r="C945" s="237" t="s">
        <v>1657</v>
      </c>
      <c r="D945" s="237" t="s">
        <v>211</v>
      </c>
      <c r="E945" s="238" t="s">
        <v>1658</v>
      </c>
      <c r="F945" s="239" t="s">
        <v>1659</v>
      </c>
      <c r="G945" s="240" t="s">
        <v>268</v>
      </c>
      <c r="H945" s="241">
        <v>15</v>
      </c>
      <c r="I945" s="242"/>
      <c r="J945" s="243">
        <f>ROUND(I945*H945,2)</f>
        <v>0</v>
      </c>
      <c r="K945" s="239" t="s">
        <v>215</v>
      </c>
      <c r="L945" s="73"/>
      <c r="M945" s="244" t="s">
        <v>21</v>
      </c>
      <c r="N945" s="245" t="s">
        <v>43</v>
      </c>
      <c r="O945" s="48"/>
      <c r="P945" s="246">
        <f>O945*H945</f>
        <v>0</v>
      </c>
      <c r="Q945" s="246">
        <v>0.00012</v>
      </c>
      <c r="R945" s="246">
        <f>Q945*H945</f>
        <v>0.0018</v>
      </c>
      <c r="S945" s="246">
        <v>0</v>
      </c>
      <c r="T945" s="247">
        <f>S945*H945</f>
        <v>0</v>
      </c>
      <c r="AR945" s="25" t="s">
        <v>287</v>
      </c>
      <c r="AT945" s="25" t="s">
        <v>211</v>
      </c>
      <c r="AU945" s="25" t="s">
        <v>81</v>
      </c>
      <c r="AY945" s="25" t="s">
        <v>209</v>
      </c>
      <c r="BE945" s="248">
        <f>IF(N945="základní",J945,0)</f>
        <v>0</v>
      </c>
      <c r="BF945" s="248">
        <f>IF(N945="snížená",J945,0)</f>
        <v>0</v>
      </c>
      <c r="BG945" s="248">
        <f>IF(N945="zákl. přenesená",J945,0)</f>
        <v>0</v>
      </c>
      <c r="BH945" s="248">
        <f>IF(N945="sníž. přenesená",J945,0)</f>
        <v>0</v>
      </c>
      <c r="BI945" s="248">
        <f>IF(N945="nulová",J945,0)</f>
        <v>0</v>
      </c>
      <c r="BJ945" s="25" t="s">
        <v>79</v>
      </c>
      <c r="BK945" s="248">
        <f>ROUND(I945*H945,2)</f>
        <v>0</v>
      </c>
      <c r="BL945" s="25" t="s">
        <v>287</v>
      </c>
      <c r="BM945" s="25" t="s">
        <v>1660</v>
      </c>
    </row>
    <row r="946" s="1" customFormat="1" ht="16.5" customHeight="1">
      <c r="B946" s="47"/>
      <c r="C946" s="237" t="s">
        <v>1661</v>
      </c>
      <c r="D946" s="237" t="s">
        <v>211</v>
      </c>
      <c r="E946" s="238" t="s">
        <v>1662</v>
      </c>
      <c r="F946" s="239" t="s">
        <v>1663</v>
      </c>
      <c r="G946" s="240" t="s">
        <v>268</v>
      </c>
      <c r="H946" s="241">
        <v>15</v>
      </c>
      <c r="I946" s="242"/>
      <c r="J946" s="243">
        <f>ROUND(I946*H946,2)</f>
        <v>0</v>
      </c>
      <c r="K946" s="239" t="s">
        <v>215</v>
      </c>
      <c r="L946" s="73"/>
      <c r="M946" s="244" t="s">
        <v>21</v>
      </c>
      <c r="N946" s="245" t="s">
        <v>43</v>
      </c>
      <c r="O946" s="48"/>
      <c r="P946" s="246">
        <f>O946*H946</f>
        <v>0</v>
      </c>
      <c r="Q946" s="246">
        <v>0.00017000000000000001</v>
      </c>
      <c r="R946" s="246">
        <f>Q946*H946</f>
        <v>0.0025500000000000002</v>
      </c>
      <c r="S946" s="246">
        <v>0</v>
      </c>
      <c r="T946" s="247">
        <f>S946*H946</f>
        <v>0</v>
      </c>
      <c r="AR946" s="25" t="s">
        <v>287</v>
      </c>
      <c r="AT946" s="25" t="s">
        <v>211</v>
      </c>
      <c r="AU946" s="25" t="s">
        <v>81</v>
      </c>
      <c r="AY946" s="25" t="s">
        <v>209</v>
      </c>
      <c r="BE946" s="248">
        <f>IF(N946="základní",J946,0)</f>
        <v>0</v>
      </c>
      <c r="BF946" s="248">
        <f>IF(N946="snížená",J946,0)</f>
        <v>0</v>
      </c>
      <c r="BG946" s="248">
        <f>IF(N946="zákl. přenesená",J946,0)</f>
        <v>0</v>
      </c>
      <c r="BH946" s="248">
        <f>IF(N946="sníž. přenesená",J946,0)</f>
        <v>0</v>
      </c>
      <c r="BI946" s="248">
        <f>IF(N946="nulová",J946,0)</f>
        <v>0</v>
      </c>
      <c r="BJ946" s="25" t="s">
        <v>79</v>
      </c>
      <c r="BK946" s="248">
        <f>ROUND(I946*H946,2)</f>
        <v>0</v>
      </c>
      <c r="BL946" s="25" t="s">
        <v>287</v>
      </c>
      <c r="BM946" s="25" t="s">
        <v>1664</v>
      </c>
    </row>
    <row r="947" s="1" customFormat="1" ht="16.5" customHeight="1">
      <c r="B947" s="47"/>
      <c r="C947" s="237" t="s">
        <v>1665</v>
      </c>
      <c r="D947" s="237" t="s">
        <v>211</v>
      </c>
      <c r="E947" s="238" t="s">
        <v>1666</v>
      </c>
      <c r="F947" s="239" t="s">
        <v>1667</v>
      </c>
      <c r="G947" s="240" t="s">
        <v>343</v>
      </c>
      <c r="H947" s="241">
        <v>1</v>
      </c>
      <c r="I947" s="242"/>
      <c r="J947" s="243">
        <f>ROUND(I947*H947,2)</f>
        <v>0</v>
      </c>
      <c r="K947" s="239" t="s">
        <v>1668</v>
      </c>
      <c r="L947" s="73"/>
      <c r="M947" s="244" t="s">
        <v>21</v>
      </c>
      <c r="N947" s="245" t="s">
        <v>43</v>
      </c>
      <c r="O947" s="48"/>
      <c r="P947" s="246">
        <f>O947*H947</f>
        <v>0</v>
      </c>
      <c r="Q947" s="246">
        <v>0</v>
      </c>
      <c r="R947" s="246">
        <f>Q947*H947</f>
        <v>0</v>
      </c>
      <c r="S947" s="246">
        <v>0</v>
      </c>
      <c r="T947" s="247">
        <f>S947*H947</f>
        <v>0</v>
      </c>
      <c r="AR947" s="25" t="s">
        <v>287</v>
      </c>
      <c r="AT947" s="25" t="s">
        <v>211</v>
      </c>
      <c r="AU947" s="25" t="s">
        <v>81</v>
      </c>
      <c r="AY947" s="25" t="s">
        <v>209</v>
      </c>
      <c r="BE947" s="248">
        <f>IF(N947="základní",J947,0)</f>
        <v>0</v>
      </c>
      <c r="BF947" s="248">
        <f>IF(N947="snížená",J947,0)</f>
        <v>0</v>
      </c>
      <c r="BG947" s="248">
        <f>IF(N947="zákl. přenesená",J947,0)</f>
        <v>0</v>
      </c>
      <c r="BH947" s="248">
        <f>IF(N947="sníž. přenesená",J947,0)</f>
        <v>0</v>
      </c>
      <c r="BI947" s="248">
        <f>IF(N947="nulová",J947,0)</f>
        <v>0</v>
      </c>
      <c r="BJ947" s="25" t="s">
        <v>79</v>
      </c>
      <c r="BK947" s="248">
        <f>ROUND(I947*H947,2)</f>
        <v>0</v>
      </c>
      <c r="BL947" s="25" t="s">
        <v>287</v>
      </c>
      <c r="BM947" s="25" t="s">
        <v>1669</v>
      </c>
    </row>
    <row r="948" s="12" customFormat="1">
      <c r="B948" s="249"/>
      <c r="C948" s="250"/>
      <c r="D948" s="251" t="s">
        <v>217</v>
      </c>
      <c r="E948" s="252" t="s">
        <v>21</v>
      </c>
      <c r="F948" s="253" t="s">
        <v>1670</v>
      </c>
      <c r="G948" s="250"/>
      <c r="H948" s="254">
        <v>1</v>
      </c>
      <c r="I948" s="255"/>
      <c r="J948" s="250"/>
      <c r="K948" s="250"/>
      <c r="L948" s="256"/>
      <c r="M948" s="257"/>
      <c r="N948" s="258"/>
      <c r="O948" s="258"/>
      <c r="P948" s="258"/>
      <c r="Q948" s="258"/>
      <c r="R948" s="258"/>
      <c r="S948" s="258"/>
      <c r="T948" s="259"/>
      <c r="AT948" s="260" t="s">
        <v>217</v>
      </c>
      <c r="AU948" s="260" t="s">
        <v>81</v>
      </c>
      <c r="AV948" s="12" t="s">
        <v>81</v>
      </c>
      <c r="AW948" s="12" t="s">
        <v>35</v>
      </c>
      <c r="AX948" s="12" t="s">
        <v>72</v>
      </c>
      <c r="AY948" s="260" t="s">
        <v>209</v>
      </c>
    </row>
    <row r="949" s="14" customFormat="1">
      <c r="B949" s="271"/>
      <c r="C949" s="272"/>
      <c r="D949" s="251" t="s">
        <v>217</v>
      </c>
      <c r="E949" s="273" t="s">
        <v>21</v>
      </c>
      <c r="F949" s="274" t="s">
        <v>220</v>
      </c>
      <c r="G949" s="272"/>
      <c r="H949" s="275">
        <v>1</v>
      </c>
      <c r="I949" s="276"/>
      <c r="J949" s="272"/>
      <c r="K949" s="272"/>
      <c r="L949" s="277"/>
      <c r="M949" s="278"/>
      <c r="N949" s="279"/>
      <c r="O949" s="279"/>
      <c r="P949" s="279"/>
      <c r="Q949" s="279"/>
      <c r="R949" s="279"/>
      <c r="S949" s="279"/>
      <c r="T949" s="280"/>
      <c r="AT949" s="281" t="s">
        <v>217</v>
      </c>
      <c r="AU949" s="281" t="s">
        <v>81</v>
      </c>
      <c r="AV949" s="14" t="s">
        <v>216</v>
      </c>
      <c r="AW949" s="14" t="s">
        <v>35</v>
      </c>
      <c r="AX949" s="14" t="s">
        <v>79</v>
      </c>
      <c r="AY949" s="281" t="s">
        <v>209</v>
      </c>
    </row>
    <row r="950" s="11" customFormat="1" ht="29.88" customHeight="1">
      <c r="B950" s="221"/>
      <c r="C950" s="222"/>
      <c r="D950" s="223" t="s">
        <v>71</v>
      </c>
      <c r="E950" s="235" t="s">
        <v>1671</v>
      </c>
      <c r="F950" s="235" t="s">
        <v>1672</v>
      </c>
      <c r="G950" s="222"/>
      <c r="H950" s="222"/>
      <c r="I950" s="225"/>
      <c r="J950" s="236">
        <f>BK950</f>
        <v>0</v>
      </c>
      <c r="K950" s="222"/>
      <c r="L950" s="227"/>
      <c r="M950" s="228"/>
      <c r="N950" s="229"/>
      <c r="O950" s="229"/>
      <c r="P950" s="230">
        <f>SUM(P951:P955)</f>
        <v>0</v>
      </c>
      <c r="Q950" s="229"/>
      <c r="R950" s="230">
        <f>SUM(R951:R955)</f>
        <v>0.96999999999999997</v>
      </c>
      <c r="S950" s="229"/>
      <c r="T950" s="231">
        <f>SUM(T951:T955)</f>
        <v>0.13950000000000001</v>
      </c>
      <c r="AR950" s="232" t="s">
        <v>81</v>
      </c>
      <c r="AT950" s="233" t="s">
        <v>71</v>
      </c>
      <c r="AU950" s="233" t="s">
        <v>79</v>
      </c>
      <c r="AY950" s="232" t="s">
        <v>209</v>
      </c>
      <c r="BK950" s="234">
        <f>SUM(BK951:BK955)</f>
        <v>0</v>
      </c>
    </row>
    <row r="951" s="1" customFormat="1" ht="16.5" customHeight="1">
      <c r="B951" s="47"/>
      <c r="C951" s="237" t="s">
        <v>1673</v>
      </c>
      <c r="D951" s="237" t="s">
        <v>211</v>
      </c>
      <c r="E951" s="238" t="s">
        <v>1674</v>
      </c>
      <c r="F951" s="239" t="s">
        <v>1675</v>
      </c>
      <c r="G951" s="240" t="s">
        <v>268</v>
      </c>
      <c r="H951" s="241">
        <v>1040</v>
      </c>
      <c r="I951" s="242"/>
      <c r="J951" s="243">
        <f>ROUND(I951*H951,2)</f>
        <v>0</v>
      </c>
      <c r="K951" s="239" t="s">
        <v>215</v>
      </c>
      <c r="L951" s="73"/>
      <c r="M951" s="244" t="s">
        <v>21</v>
      </c>
      <c r="N951" s="245" t="s">
        <v>43</v>
      </c>
      <c r="O951" s="48"/>
      <c r="P951" s="246">
        <f>O951*H951</f>
        <v>0</v>
      </c>
      <c r="Q951" s="246">
        <v>0.00020000000000000001</v>
      </c>
      <c r="R951" s="246">
        <f>Q951*H951</f>
        <v>0.20800000000000002</v>
      </c>
      <c r="S951" s="246">
        <v>0</v>
      </c>
      <c r="T951" s="247">
        <f>S951*H951</f>
        <v>0</v>
      </c>
      <c r="AR951" s="25" t="s">
        <v>287</v>
      </c>
      <c r="AT951" s="25" t="s">
        <v>211</v>
      </c>
      <c r="AU951" s="25" t="s">
        <v>81</v>
      </c>
      <c r="AY951" s="25" t="s">
        <v>209</v>
      </c>
      <c r="BE951" s="248">
        <f>IF(N951="základní",J951,0)</f>
        <v>0</v>
      </c>
      <c r="BF951" s="248">
        <f>IF(N951="snížená",J951,0)</f>
        <v>0</v>
      </c>
      <c r="BG951" s="248">
        <f>IF(N951="zákl. přenesená",J951,0)</f>
        <v>0</v>
      </c>
      <c r="BH951" s="248">
        <f>IF(N951="sníž. přenesená",J951,0)</f>
        <v>0</v>
      </c>
      <c r="BI951" s="248">
        <f>IF(N951="nulová",J951,0)</f>
        <v>0</v>
      </c>
      <c r="BJ951" s="25" t="s">
        <v>79</v>
      </c>
      <c r="BK951" s="248">
        <f>ROUND(I951*H951,2)</f>
        <v>0</v>
      </c>
      <c r="BL951" s="25" t="s">
        <v>287</v>
      </c>
      <c r="BM951" s="25" t="s">
        <v>1676</v>
      </c>
    </row>
    <row r="952" s="12" customFormat="1">
      <c r="B952" s="249"/>
      <c r="C952" s="250"/>
      <c r="D952" s="251" t="s">
        <v>217</v>
      </c>
      <c r="E952" s="252" t="s">
        <v>21</v>
      </c>
      <c r="F952" s="253" t="s">
        <v>1677</v>
      </c>
      <c r="G952" s="250"/>
      <c r="H952" s="254">
        <v>1040</v>
      </c>
      <c r="I952" s="255"/>
      <c r="J952" s="250"/>
      <c r="K952" s="250"/>
      <c r="L952" s="256"/>
      <c r="M952" s="257"/>
      <c r="N952" s="258"/>
      <c r="O952" s="258"/>
      <c r="P952" s="258"/>
      <c r="Q952" s="258"/>
      <c r="R952" s="258"/>
      <c r="S952" s="258"/>
      <c r="T952" s="259"/>
      <c r="AT952" s="260" t="s">
        <v>217</v>
      </c>
      <c r="AU952" s="260" t="s">
        <v>81</v>
      </c>
      <c r="AV952" s="12" t="s">
        <v>81</v>
      </c>
      <c r="AW952" s="12" t="s">
        <v>35</v>
      </c>
      <c r="AX952" s="12" t="s">
        <v>79</v>
      </c>
      <c r="AY952" s="260" t="s">
        <v>209</v>
      </c>
    </row>
    <row r="953" s="1" customFormat="1" ht="25.5" customHeight="1">
      <c r="B953" s="47"/>
      <c r="C953" s="237" t="s">
        <v>1678</v>
      </c>
      <c r="D953" s="237" t="s">
        <v>211</v>
      </c>
      <c r="E953" s="238" t="s">
        <v>1679</v>
      </c>
      <c r="F953" s="239" t="s">
        <v>1680</v>
      </c>
      <c r="G953" s="240" t="s">
        <v>268</v>
      </c>
      <c r="H953" s="241">
        <v>1040</v>
      </c>
      <c r="I953" s="242"/>
      <c r="J953" s="243">
        <f>ROUND(I953*H953,2)</f>
        <v>0</v>
      </c>
      <c r="K953" s="239" t="s">
        <v>215</v>
      </c>
      <c r="L953" s="73"/>
      <c r="M953" s="244" t="s">
        <v>21</v>
      </c>
      <c r="N953" s="245" t="s">
        <v>43</v>
      </c>
      <c r="O953" s="48"/>
      <c r="P953" s="246">
        <f>O953*H953</f>
        <v>0</v>
      </c>
      <c r="Q953" s="246">
        <v>0.00029</v>
      </c>
      <c r="R953" s="246">
        <f>Q953*H953</f>
        <v>0.30159999999999998</v>
      </c>
      <c r="S953" s="246">
        <v>0</v>
      </c>
      <c r="T953" s="247">
        <f>S953*H953</f>
        <v>0</v>
      </c>
      <c r="AR953" s="25" t="s">
        <v>287</v>
      </c>
      <c r="AT953" s="25" t="s">
        <v>211</v>
      </c>
      <c r="AU953" s="25" t="s">
        <v>81</v>
      </c>
      <c r="AY953" s="25" t="s">
        <v>209</v>
      </c>
      <c r="BE953" s="248">
        <f>IF(N953="základní",J953,0)</f>
        <v>0</v>
      </c>
      <c r="BF953" s="248">
        <f>IF(N953="snížená",J953,0)</f>
        <v>0</v>
      </c>
      <c r="BG953" s="248">
        <f>IF(N953="zákl. přenesená",J953,0)</f>
        <v>0</v>
      </c>
      <c r="BH953" s="248">
        <f>IF(N953="sníž. přenesená",J953,0)</f>
        <v>0</v>
      </c>
      <c r="BI953" s="248">
        <f>IF(N953="nulová",J953,0)</f>
        <v>0</v>
      </c>
      <c r="BJ953" s="25" t="s">
        <v>79</v>
      </c>
      <c r="BK953" s="248">
        <f>ROUND(I953*H953,2)</f>
        <v>0</v>
      </c>
      <c r="BL953" s="25" t="s">
        <v>287</v>
      </c>
      <c r="BM953" s="25" t="s">
        <v>1681</v>
      </c>
    </row>
    <row r="954" s="1" customFormat="1" ht="25.5" customHeight="1">
      <c r="B954" s="47"/>
      <c r="C954" s="237" t="s">
        <v>1682</v>
      </c>
      <c r="D954" s="237" t="s">
        <v>211</v>
      </c>
      <c r="E954" s="238" t="s">
        <v>1683</v>
      </c>
      <c r="F954" s="239" t="s">
        <v>1684</v>
      </c>
      <c r="G954" s="240" t="s">
        <v>268</v>
      </c>
      <c r="H954" s="241">
        <v>1040</v>
      </c>
      <c r="I954" s="242"/>
      <c r="J954" s="243">
        <f>ROUND(I954*H954,2)</f>
        <v>0</v>
      </c>
      <c r="K954" s="239" t="s">
        <v>215</v>
      </c>
      <c r="L954" s="73"/>
      <c r="M954" s="244" t="s">
        <v>21</v>
      </c>
      <c r="N954" s="245" t="s">
        <v>43</v>
      </c>
      <c r="O954" s="48"/>
      <c r="P954" s="246">
        <f>O954*H954</f>
        <v>0</v>
      </c>
      <c r="Q954" s="246">
        <v>1.0000000000000001E-05</v>
      </c>
      <c r="R954" s="246">
        <f>Q954*H954</f>
        <v>0.010400000000000001</v>
      </c>
      <c r="S954" s="246">
        <v>0</v>
      </c>
      <c r="T954" s="247">
        <f>S954*H954</f>
        <v>0</v>
      </c>
      <c r="AR954" s="25" t="s">
        <v>287</v>
      </c>
      <c r="AT954" s="25" t="s">
        <v>211</v>
      </c>
      <c r="AU954" s="25" t="s">
        <v>81</v>
      </c>
      <c r="AY954" s="25" t="s">
        <v>209</v>
      </c>
      <c r="BE954" s="248">
        <f>IF(N954="základní",J954,0)</f>
        <v>0</v>
      </c>
      <c r="BF954" s="248">
        <f>IF(N954="snížená",J954,0)</f>
        <v>0</v>
      </c>
      <c r="BG954" s="248">
        <f>IF(N954="zákl. přenesená",J954,0)</f>
        <v>0</v>
      </c>
      <c r="BH954" s="248">
        <f>IF(N954="sníž. přenesená",J954,0)</f>
        <v>0</v>
      </c>
      <c r="BI954" s="248">
        <f>IF(N954="nulová",J954,0)</f>
        <v>0</v>
      </c>
      <c r="BJ954" s="25" t="s">
        <v>79</v>
      </c>
      <c r="BK954" s="248">
        <f>ROUND(I954*H954,2)</f>
        <v>0</v>
      </c>
      <c r="BL954" s="25" t="s">
        <v>287</v>
      </c>
      <c r="BM954" s="25" t="s">
        <v>1685</v>
      </c>
    </row>
    <row r="955" s="1" customFormat="1" ht="16.5" customHeight="1">
      <c r="B955" s="47"/>
      <c r="C955" s="237" t="s">
        <v>1661</v>
      </c>
      <c r="D955" s="237" t="s">
        <v>211</v>
      </c>
      <c r="E955" s="238" t="s">
        <v>1686</v>
      </c>
      <c r="F955" s="239" t="s">
        <v>1687</v>
      </c>
      <c r="G955" s="240" t="s">
        <v>268</v>
      </c>
      <c r="H955" s="241">
        <v>450</v>
      </c>
      <c r="I955" s="242"/>
      <c r="J955" s="243">
        <f>ROUND(I955*H955,2)</f>
        <v>0</v>
      </c>
      <c r="K955" s="239" t="s">
        <v>215</v>
      </c>
      <c r="L955" s="73"/>
      <c r="M955" s="244" t="s">
        <v>21</v>
      </c>
      <c r="N955" s="245" t="s">
        <v>43</v>
      </c>
      <c r="O955" s="48"/>
      <c r="P955" s="246">
        <f>O955*H955</f>
        <v>0</v>
      </c>
      <c r="Q955" s="246">
        <v>0.001</v>
      </c>
      <c r="R955" s="246">
        <f>Q955*H955</f>
        <v>0.45000000000000001</v>
      </c>
      <c r="S955" s="246">
        <v>0.00031</v>
      </c>
      <c r="T955" s="247">
        <f>S955*H955</f>
        <v>0.13950000000000001</v>
      </c>
      <c r="AR955" s="25" t="s">
        <v>287</v>
      </c>
      <c r="AT955" s="25" t="s">
        <v>211</v>
      </c>
      <c r="AU955" s="25" t="s">
        <v>81</v>
      </c>
      <c r="AY955" s="25" t="s">
        <v>209</v>
      </c>
      <c r="BE955" s="248">
        <f>IF(N955="základní",J955,0)</f>
        <v>0</v>
      </c>
      <c r="BF955" s="248">
        <f>IF(N955="snížená",J955,0)</f>
        <v>0</v>
      </c>
      <c r="BG955" s="248">
        <f>IF(N955="zákl. přenesená",J955,0)</f>
        <v>0</v>
      </c>
      <c r="BH955" s="248">
        <f>IF(N955="sníž. přenesená",J955,0)</f>
        <v>0</v>
      </c>
      <c r="BI955" s="248">
        <f>IF(N955="nulová",J955,0)</f>
        <v>0</v>
      </c>
      <c r="BJ955" s="25" t="s">
        <v>79</v>
      </c>
      <c r="BK955" s="248">
        <f>ROUND(I955*H955,2)</f>
        <v>0</v>
      </c>
      <c r="BL955" s="25" t="s">
        <v>287</v>
      </c>
      <c r="BM955" s="25" t="s">
        <v>1688</v>
      </c>
    </row>
    <row r="956" s="11" customFormat="1" ht="37.44" customHeight="1">
      <c r="B956" s="221"/>
      <c r="C956" s="222"/>
      <c r="D956" s="223" t="s">
        <v>71</v>
      </c>
      <c r="E956" s="224" t="s">
        <v>312</v>
      </c>
      <c r="F956" s="224" t="s">
        <v>1689</v>
      </c>
      <c r="G956" s="222"/>
      <c r="H956" s="222"/>
      <c r="I956" s="225"/>
      <c r="J956" s="226">
        <f>BK956</f>
        <v>0</v>
      </c>
      <c r="K956" s="222"/>
      <c r="L956" s="227"/>
      <c r="M956" s="228"/>
      <c r="N956" s="229"/>
      <c r="O956" s="229"/>
      <c r="P956" s="230">
        <f>P957</f>
        <v>0</v>
      </c>
      <c r="Q956" s="229"/>
      <c r="R956" s="230">
        <f>R957</f>
        <v>0</v>
      </c>
      <c r="S956" s="229"/>
      <c r="T956" s="231">
        <f>T957</f>
        <v>0</v>
      </c>
      <c r="AR956" s="232" t="s">
        <v>101</v>
      </c>
      <c r="AT956" s="233" t="s">
        <v>71</v>
      </c>
      <c r="AU956" s="233" t="s">
        <v>72</v>
      </c>
      <c r="AY956" s="232" t="s">
        <v>209</v>
      </c>
      <c r="BK956" s="234">
        <f>BK957</f>
        <v>0</v>
      </c>
    </row>
    <row r="957" s="11" customFormat="1" ht="19.92" customHeight="1">
      <c r="B957" s="221"/>
      <c r="C957" s="222"/>
      <c r="D957" s="223" t="s">
        <v>71</v>
      </c>
      <c r="E957" s="235" t="s">
        <v>1690</v>
      </c>
      <c r="F957" s="235" t="s">
        <v>1691</v>
      </c>
      <c r="G957" s="222"/>
      <c r="H957" s="222"/>
      <c r="I957" s="225"/>
      <c r="J957" s="236">
        <f>BK957</f>
        <v>0</v>
      </c>
      <c r="K957" s="222"/>
      <c r="L957" s="227"/>
      <c r="M957" s="228"/>
      <c r="N957" s="229"/>
      <c r="O957" s="229"/>
      <c r="P957" s="230">
        <f>SUM(P958:P959)</f>
        <v>0</v>
      </c>
      <c r="Q957" s="229"/>
      <c r="R957" s="230">
        <f>SUM(R958:R959)</f>
        <v>0</v>
      </c>
      <c r="S957" s="229"/>
      <c r="T957" s="231">
        <f>SUM(T958:T959)</f>
        <v>0</v>
      </c>
      <c r="AR957" s="232" t="s">
        <v>101</v>
      </c>
      <c r="AT957" s="233" t="s">
        <v>71</v>
      </c>
      <c r="AU957" s="233" t="s">
        <v>79</v>
      </c>
      <c r="AY957" s="232" t="s">
        <v>209</v>
      </c>
      <c r="BK957" s="234">
        <f>SUM(BK958:BK959)</f>
        <v>0</v>
      </c>
    </row>
    <row r="958" s="1" customFormat="1" ht="16.5" customHeight="1">
      <c r="B958" s="47"/>
      <c r="C958" s="237" t="s">
        <v>1692</v>
      </c>
      <c r="D958" s="237" t="s">
        <v>211</v>
      </c>
      <c r="E958" s="238" t="s">
        <v>1693</v>
      </c>
      <c r="F958" s="239" t="s">
        <v>1694</v>
      </c>
      <c r="G958" s="240" t="s">
        <v>343</v>
      </c>
      <c r="H958" s="241">
        <v>4</v>
      </c>
      <c r="I958" s="242"/>
      <c r="J958" s="243">
        <f>ROUND(I958*H958,2)</f>
        <v>0</v>
      </c>
      <c r="K958" s="239" t="s">
        <v>619</v>
      </c>
      <c r="L958" s="73"/>
      <c r="M958" s="244" t="s">
        <v>21</v>
      </c>
      <c r="N958" s="245" t="s">
        <v>43</v>
      </c>
      <c r="O958" s="48"/>
      <c r="P958" s="246">
        <f>O958*H958</f>
        <v>0</v>
      </c>
      <c r="Q958" s="246">
        <v>0</v>
      </c>
      <c r="R958" s="246">
        <f>Q958*H958</f>
        <v>0</v>
      </c>
      <c r="S958" s="246">
        <v>0</v>
      </c>
      <c r="T958" s="247">
        <f>S958*H958</f>
        <v>0</v>
      </c>
      <c r="AR958" s="25" t="s">
        <v>358</v>
      </c>
      <c r="AT958" s="25" t="s">
        <v>211</v>
      </c>
      <c r="AU958" s="25" t="s">
        <v>81</v>
      </c>
      <c r="AY958" s="25" t="s">
        <v>209</v>
      </c>
      <c r="BE958" s="248">
        <f>IF(N958="základní",J958,0)</f>
        <v>0</v>
      </c>
      <c r="BF958" s="248">
        <f>IF(N958="snížená",J958,0)</f>
        <v>0</v>
      </c>
      <c r="BG958" s="248">
        <f>IF(N958="zákl. přenesená",J958,0)</f>
        <v>0</v>
      </c>
      <c r="BH958" s="248">
        <f>IF(N958="sníž. přenesená",J958,0)</f>
        <v>0</v>
      </c>
      <c r="BI958" s="248">
        <f>IF(N958="nulová",J958,0)</f>
        <v>0</v>
      </c>
      <c r="BJ958" s="25" t="s">
        <v>79</v>
      </c>
      <c r="BK958" s="248">
        <f>ROUND(I958*H958,2)</f>
        <v>0</v>
      </c>
      <c r="BL958" s="25" t="s">
        <v>358</v>
      </c>
      <c r="BM958" s="25" t="s">
        <v>1695</v>
      </c>
    </row>
    <row r="959" s="1" customFormat="1" ht="16.5" customHeight="1">
      <c r="B959" s="47"/>
      <c r="C959" s="237" t="s">
        <v>1696</v>
      </c>
      <c r="D959" s="237" t="s">
        <v>211</v>
      </c>
      <c r="E959" s="238" t="s">
        <v>1697</v>
      </c>
      <c r="F959" s="239" t="s">
        <v>1698</v>
      </c>
      <c r="G959" s="240" t="s">
        <v>1699</v>
      </c>
      <c r="H959" s="241">
        <v>3</v>
      </c>
      <c r="I959" s="242"/>
      <c r="J959" s="243">
        <f>ROUND(I959*H959,2)</f>
        <v>0</v>
      </c>
      <c r="K959" s="239" t="s">
        <v>619</v>
      </c>
      <c r="L959" s="73"/>
      <c r="M959" s="244" t="s">
        <v>21</v>
      </c>
      <c r="N959" s="294" t="s">
        <v>43</v>
      </c>
      <c r="O959" s="295"/>
      <c r="P959" s="296">
        <f>O959*H959</f>
        <v>0</v>
      </c>
      <c r="Q959" s="296">
        <v>0</v>
      </c>
      <c r="R959" s="296">
        <f>Q959*H959</f>
        <v>0</v>
      </c>
      <c r="S959" s="296">
        <v>0</v>
      </c>
      <c r="T959" s="297">
        <f>S959*H959</f>
        <v>0</v>
      </c>
      <c r="AR959" s="25" t="s">
        <v>358</v>
      </c>
      <c r="AT959" s="25" t="s">
        <v>211</v>
      </c>
      <c r="AU959" s="25" t="s">
        <v>81</v>
      </c>
      <c r="AY959" s="25" t="s">
        <v>209</v>
      </c>
      <c r="BE959" s="248">
        <f>IF(N959="základní",J959,0)</f>
        <v>0</v>
      </c>
      <c r="BF959" s="248">
        <f>IF(N959="snížená",J959,0)</f>
        <v>0</v>
      </c>
      <c r="BG959" s="248">
        <f>IF(N959="zákl. přenesená",J959,0)</f>
        <v>0</v>
      </c>
      <c r="BH959" s="248">
        <f>IF(N959="sníž. přenesená",J959,0)</f>
        <v>0</v>
      </c>
      <c r="BI959" s="248">
        <f>IF(N959="nulová",J959,0)</f>
        <v>0</v>
      </c>
      <c r="BJ959" s="25" t="s">
        <v>79</v>
      </c>
      <c r="BK959" s="248">
        <f>ROUND(I959*H959,2)</f>
        <v>0</v>
      </c>
      <c r="BL959" s="25" t="s">
        <v>358</v>
      </c>
      <c r="BM959" s="25" t="s">
        <v>1700</v>
      </c>
    </row>
    <row r="960" s="1" customFormat="1" ht="6.96" customHeight="1">
      <c r="B960" s="68"/>
      <c r="C960" s="69"/>
      <c r="D960" s="69"/>
      <c r="E960" s="69"/>
      <c r="F960" s="69"/>
      <c r="G960" s="69"/>
      <c r="H960" s="69"/>
      <c r="I960" s="180"/>
      <c r="J960" s="69"/>
      <c r="K960" s="69"/>
      <c r="L960" s="73"/>
    </row>
  </sheetData>
  <sheetProtection sheet="1" autoFilter="0" formatColumns="0" formatRows="0" objects="1" scenarios="1" spinCount="100000" saltValue="nXa0nfMES8tcq5wtRPsJWhAteNN59kn83Rjd5ZuiZbD12yp1VcDcq7kBqVplXLplB8IgC3yLe4JYZ+aLWW8PkA==" hashValue="oSARl7aMCsfHOLxPBU03Nn7/FgzJPvdyOQs4bUTnzDHI/7r9rihNDon+4I7kOSgoxDPe7/KKWta+y5SIEDuwjA==" algorithmName="SHA-512" password="CC35"/>
  <autoFilter ref="C113:K95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102:H102"/>
    <mergeCell ref="E104:H104"/>
    <mergeCell ref="E106:H106"/>
    <mergeCell ref="G1:H1"/>
    <mergeCell ref="L2:V2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89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153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1701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ROUND(J91,2)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ROUND(SUM(BE91:BE157), 2)</f>
        <v>0</v>
      </c>
      <c r="G32" s="48"/>
      <c r="H32" s="48"/>
      <c r="I32" s="172">
        <v>0.20999999999999999</v>
      </c>
      <c r="J32" s="171">
        <f>ROUND(ROUND((SUM(BE91:BE157)),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ROUND(SUM(BF91:BF157), 2)</f>
        <v>0</v>
      </c>
      <c r="G33" s="48"/>
      <c r="H33" s="48"/>
      <c r="I33" s="172">
        <v>0.14999999999999999</v>
      </c>
      <c r="J33" s="171">
        <f>ROUND(ROUND((SUM(BF91:BF157)),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ROUND(SUM(BG91:BG157),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ROUND(SUM(BH91:BH157),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ROUND(SUM(BI91:BI157),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153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>A.2 - ÚT - HZ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J91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177</v>
      </c>
      <c r="E61" s="194"/>
      <c r="F61" s="194"/>
      <c r="G61" s="194"/>
      <c r="H61" s="194"/>
      <c r="I61" s="195"/>
      <c r="J61" s="196">
        <f>J92</f>
        <v>0</v>
      </c>
      <c r="K61" s="197"/>
    </row>
    <row r="62" s="9" customFormat="1" ht="19.92" customHeight="1">
      <c r="B62" s="198"/>
      <c r="C62" s="199"/>
      <c r="D62" s="200" t="s">
        <v>180</v>
      </c>
      <c r="E62" s="201"/>
      <c r="F62" s="201"/>
      <c r="G62" s="201"/>
      <c r="H62" s="201"/>
      <c r="I62" s="202"/>
      <c r="J62" s="203">
        <f>J93</f>
        <v>0</v>
      </c>
      <c r="K62" s="204"/>
    </row>
    <row r="63" s="9" customFormat="1" ht="19.92" customHeight="1">
      <c r="B63" s="198"/>
      <c r="C63" s="199"/>
      <c r="D63" s="200" t="s">
        <v>1702</v>
      </c>
      <c r="E63" s="201"/>
      <c r="F63" s="201"/>
      <c r="G63" s="201"/>
      <c r="H63" s="201"/>
      <c r="I63" s="202"/>
      <c r="J63" s="203">
        <f>J97</f>
        <v>0</v>
      </c>
      <c r="K63" s="204"/>
    </row>
    <row r="64" s="9" customFormat="1" ht="19.92" customHeight="1">
      <c r="B64" s="198"/>
      <c r="C64" s="199"/>
      <c r="D64" s="200" t="s">
        <v>1703</v>
      </c>
      <c r="E64" s="201"/>
      <c r="F64" s="201"/>
      <c r="G64" s="201"/>
      <c r="H64" s="201"/>
      <c r="I64" s="202"/>
      <c r="J64" s="203">
        <f>J110</f>
        <v>0</v>
      </c>
      <c r="K64" s="204"/>
    </row>
    <row r="65" s="9" customFormat="1" ht="19.92" customHeight="1">
      <c r="B65" s="198"/>
      <c r="C65" s="199"/>
      <c r="D65" s="200" t="s">
        <v>1704</v>
      </c>
      <c r="E65" s="201"/>
      <c r="F65" s="201"/>
      <c r="G65" s="201"/>
      <c r="H65" s="201"/>
      <c r="I65" s="202"/>
      <c r="J65" s="203">
        <f>J113</f>
        <v>0</v>
      </c>
      <c r="K65" s="204"/>
    </row>
    <row r="66" s="9" customFormat="1" ht="19.92" customHeight="1">
      <c r="B66" s="198"/>
      <c r="C66" s="199"/>
      <c r="D66" s="200" t="s">
        <v>1705</v>
      </c>
      <c r="E66" s="201"/>
      <c r="F66" s="201"/>
      <c r="G66" s="201"/>
      <c r="H66" s="201"/>
      <c r="I66" s="202"/>
      <c r="J66" s="203">
        <f>J122</f>
        <v>0</v>
      </c>
      <c r="K66" s="204"/>
    </row>
    <row r="67" s="9" customFormat="1" ht="19.92" customHeight="1">
      <c r="B67" s="198"/>
      <c r="C67" s="199"/>
      <c r="D67" s="200" t="s">
        <v>1706</v>
      </c>
      <c r="E67" s="201"/>
      <c r="F67" s="201"/>
      <c r="G67" s="201"/>
      <c r="H67" s="201"/>
      <c r="I67" s="202"/>
      <c r="J67" s="203">
        <f>J135</f>
        <v>0</v>
      </c>
      <c r="K67" s="204"/>
    </row>
    <row r="68" s="8" customFormat="1" ht="24.96" customHeight="1">
      <c r="B68" s="191"/>
      <c r="C68" s="192"/>
      <c r="D68" s="193" t="s">
        <v>1707</v>
      </c>
      <c r="E68" s="194"/>
      <c r="F68" s="194"/>
      <c r="G68" s="194"/>
      <c r="H68" s="194"/>
      <c r="I68" s="195"/>
      <c r="J68" s="196">
        <f>J155</f>
        <v>0</v>
      </c>
      <c r="K68" s="197"/>
    </row>
    <row r="69" s="9" customFormat="1" ht="19.92" customHeight="1">
      <c r="B69" s="198"/>
      <c r="C69" s="199"/>
      <c r="D69" s="200" t="s">
        <v>1708</v>
      </c>
      <c r="E69" s="201"/>
      <c r="F69" s="201"/>
      <c r="G69" s="201"/>
      <c r="H69" s="201"/>
      <c r="I69" s="202"/>
      <c r="J69" s="203">
        <f>J156</f>
        <v>0</v>
      </c>
      <c r="K69" s="20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="1" customFormat="1" ht="36.96" customHeight="1">
      <c r="B76" s="47"/>
      <c r="C76" s="74" t="s">
        <v>193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="1" customFormat="1" ht="16.5" customHeight="1">
      <c r="B79" s="47"/>
      <c r="C79" s="75"/>
      <c r="D79" s="75"/>
      <c r="E79" s="206" t="str">
        <f>E7</f>
        <v>Stavební úpravy Hasičské zbrojnice č.p. 592, Polanka nad Odrou</v>
      </c>
      <c r="F79" s="77"/>
      <c r="G79" s="77"/>
      <c r="H79" s="77"/>
      <c r="I79" s="205"/>
      <c r="J79" s="75"/>
      <c r="K79" s="75"/>
      <c r="L79" s="73"/>
    </row>
    <row r="80">
      <c r="B80" s="29"/>
      <c r="C80" s="77" t="s">
        <v>152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206" t="s">
        <v>153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154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E11</f>
        <v>A.2 - ÚT - HZ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F14</f>
        <v xml:space="preserve"> </v>
      </c>
      <c r="G85" s="75"/>
      <c r="H85" s="75"/>
      <c r="I85" s="210" t="s">
        <v>25</v>
      </c>
      <c r="J85" s="86" t="str">
        <f>IF(J14="","",J14)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E17</f>
        <v>SMO MěOb Polanka nad Odrou</v>
      </c>
      <c r="G87" s="75"/>
      <c r="H87" s="75"/>
      <c r="I87" s="210" t="s">
        <v>33</v>
      </c>
      <c r="J87" s="209" t="str">
        <f>E23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IF(E20="","",E20)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P92+P155</f>
        <v>0</v>
      </c>
      <c r="Q91" s="107"/>
      <c r="R91" s="218">
        <f>R92+R155</f>
        <v>7.1806499999999991</v>
      </c>
      <c r="S91" s="107"/>
      <c r="T91" s="219">
        <f>T92+T155</f>
        <v>0.4158</v>
      </c>
      <c r="AT91" s="25" t="s">
        <v>71</v>
      </c>
      <c r="AU91" s="25" t="s">
        <v>160</v>
      </c>
      <c r="BK91" s="220">
        <f>BK92+BK155</f>
        <v>0</v>
      </c>
    </row>
    <row r="92" s="11" customFormat="1" ht="37.44" customHeight="1">
      <c r="B92" s="221"/>
      <c r="C92" s="222"/>
      <c r="D92" s="223" t="s">
        <v>71</v>
      </c>
      <c r="E92" s="224" t="s">
        <v>1021</v>
      </c>
      <c r="F92" s="224" t="s">
        <v>1022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P93+P97+P110+P113+P122+P135</f>
        <v>0</v>
      </c>
      <c r="Q92" s="229"/>
      <c r="R92" s="230">
        <f>R93+R97+R110+R113+R122+R135</f>
        <v>7.1806499999999991</v>
      </c>
      <c r="S92" s="229"/>
      <c r="T92" s="231">
        <f>T93+T97+T110+T113+T122+T135</f>
        <v>0.4158</v>
      </c>
      <c r="AR92" s="232" t="s">
        <v>81</v>
      </c>
      <c r="AT92" s="233" t="s">
        <v>71</v>
      </c>
      <c r="AU92" s="233" t="s">
        <v>72</v>
      </c>
      <c r="AY92" s="232" t="s">
        <v>209</v>
      </c>
      <c r="BK92" s="234">
        <f>BK93+BK97+BK110+BK113+BK122+BK135</f>
        <v>0</v>
      </c>
    </row>
    <row r="93" s="11" customFormat="1" ht="19.92" customHeight="1">
      <c r="B93" s="221"/>
      <c r="C93" s="222"/>
      <c r="D93" s="223" t="s">
        <v>71</v>
      </c>
      <c r="E93" s="235" t="s">
        <v>1119</v>
      </c>
      <c r="F93" s="235" t="s">
        <v>1120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SUM(P94:P96)</f>
        <v>0</v>
      </c>
      <c r="Q93" s="229"/>
      <c r="R93" s="230">
        <f>SUM(R94:R96)</f>
        <v>0.069089999999999999</v>
      </c>
      <c r="S93" s="229"/>
      <c r="T93" s="231">
        <f>SUM(T94:T96)</f>
        <v>0</v>
      </c>
      <c r="AR93" s="232" t="s">
        <v>79</v>
      </c>
      <c r="AT93" s="233" t="s">
        <v>71</v>
      </c>
      <c r="AU93" s="233" t="s">
        <v>79</v>
      </c>
      <c r="AY93" s="232" t="s">
        <v>209</v>
      </c>
      <c r="BK93" s="234">
        <f>SUM(BK94:BK96)</f>
        <v>0</v>
      </c>
    </row>
    <row r="94" s="1" customFormat="1" ht="16.5" customHeight="1">
      <c r="B94" s="47"/>
      <c r="C94" s="237" t="s">
        <v>79</v>
      </c>
      <c r="D94" s="237" t="s">
        <v>211</v>
      </c>
      <c r="E94" s="238" t="s">
        <v>1709</v>
      </c>
      <c r="F94" s="239" t="s">
        <v>1710</v>
      </c>
      <c r="G94" s="240" t="s">
        <v>268</v>
      </c>
      <c r="H94" s="241">
        <v>7</v>
      </c>
      <c r="I94" s="242"/>
      <c r="J94" s="243">
        <f>ROUND(I94*H94,2)</f>
        <v>0</v>
      </c>
      <c r="K94" s="239" t="s">
        <v>21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0.0098700000000000003</v>
      </c>
      <c r="R94" s="246">
        <f>Q94*H94</f>
        <v>0.069089999999999999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16.5" customHeight="1">
      <c r="B95" s="47"/>
      <c r="C95" s="282" t="s">
        <v>81</v>
      </c>
      <c r="D95" s="282" t="s">
        <v>312</v>
      </c>
      <c r="E95" s="283" t="s">
        <v>1711</v>
      </c>
      <c r="F95" s="284" t="s">
        <v>1712</v>
      </c>
      <c r="G95" s="285" t="s">
        <v>390</v>
      </c>
      <c r="H95" s="286">
        <v>18</v>
      </c>
      <c r="I95" s="287"/>
      <c r="J95" s="288">
        <f>ROUND(I95*H95,2)</f>
        <v>0</v>
      </c>
      <c r="K95" s="284" t="s">
        <v>619</v>
      </c>
      <c r="L95" s="289"/>
      <c r="M95" s="290" t="s">
        <v>21</v>
      </c>
      <c r="N95" s="291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371</v>
      </c>
      <c r="AT95" s="25" t="s">
        <v>312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16.5" customHeight="1">
      <c r="B96" s="47"/>
      <c r="C96" s="282" t="s">
        <v>101</v>
      </c>
      <c r="D96" s="282" t="s">
        <v>312</v>
      </c>
      <c r="E96" s="283" t="s">
        <v>1713</v>
      </c>
      <c r="F96" s="284" t="s">
        <v>1714</v>
      </c>
      <c r="G96" s="285" t="s">
        <v>390</v>
      </c>
      <c r="H96" s="286">
        <v>12</v>
      </c>
      <c r="I96" s="287"/>
      <c r="J96" s="288">
        <f>ROUND(I96*H96,2)</f>
        <v>0</v>
      </c>
      <c r="K96" s="284" t="s">
        <v>619</v>
      </c>
      <c r="L96" s="289"/>
      <c r="M96" s="290" t="s">
        <v>21</v>
      </c>
      <c r="N96" s="291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371</v>
      </c>
      <c r="AT96" s="25" t="s">
        <v>312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1" customFormat="1" ht="29.88" customHeight="1">
      <c r="B97" s="221"/>
      <c r="C97" s="222"/>
      <c r="D97" s="223" t="s">
        <v>71</v>
      </c>
      <c r="E97" s="235" t="s">
        <v>1715</v>
      </c>
      <c r="F97" s="235" t="s">
        <v>1716</v>
      </c>
      <c r="G97" s="222"/>
      <c r="H97" s="222"/>
      <c r="I97" s="225"/>
      <c r="J97" s="236">
        <f>BK97</f>
        <v>0</v>
      </c>
      <c r="K97" s="222"/>
      <c r="L97" s="227"/>
      <c r="M97" s="228"/>
      <c r="N97" s="229"/>
      <c r="O97" s="229"/>
      <c r="P97" s="230">
        <f>SUM(P98:P109)</f>
        <v>0</v>
      </c>
      <c r="Q97" s="229"/>
      <c r="R97" s="230">
        <f>SUM(R98:R109)</f>
        <v>0.065420000000000006</v>
      </c>
      <c r="S97" s="229"/>
      <c r="T97" s="231">
        <f>SUM(T98:T109)</f>
        <v>0</v>
      </c>
      <c r="AR97" s="232" t="s">
        <v>79</v>
      </c>
      <c r="AT97" s="233" t="s">
        <v>71</v>
      </c>
      <c r="AU97" s="233" t="s">
        <v>79</v>
      </c>
      <c r="AY97" s="232" t="s">
        <v>209</v>
      </c>
      <c r="BK97" s="234">
        <f>SUM(BK98:BK109)</f>
        <v>0</v>
      </c>
    </row>
    <row r="98" s="1" customFormat="1" ht="25.5" customHeight="1">
      <c r="B98" s="47"/>
      <c r="C98" s="237" t="s">
        <v>216</v>
      </c>
      <c r="D98" s="237" t="s">
        <v>211</v>
      </c>
      <c r="E98" s="238" t="s">
        <v>1717</v>
      </c>
      <c r="F98" s="239" t="s">
        <v>1718</v>
      </c>
      <c r="G98" s="240" t="s">
        <v>817</v>
      </c>
      <c r="H98" s="241">
        <v>1</v>
      </c>
      <c r="I98" s="242"/>
      <c r="J98" s="243">
        <f>ROUND(I98*H98,2)</f>
        <v>0</v>
      </c>
      <c r="K98" s="239" t="s">
        <v>21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0.00042000000000000002</v>
      </c>
      <c r="R98" s="246">
        <f>Q98*H98</f>
        <v>0.00042000000000000002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237</v>
      </c>
    </row>
    <row r="99" s="1" customFormat="1" ht="16.5" customHeight="1">
      <c r="B99" s="47"/>
      <c r="C99" s="282" t="s">
        <v>234</v>
      </c>
      <c r="D99" s="282" t="s">
        <v>312</v>
      </c>
      <c r="E99" s="283" t="s">
        <v>1719</v>
      </c>
      <c r="F99" s="284" t="s">
        <v>1720</v>
      </c>
      <c r="G99" s="285" t="s">
        <v>1721</v>
      </c>
      <c r="H99" s="286">
        <v>1</v>
      </c>
      <c r="I99" s="287"/>
      <c r="J99" s="288">
        <f>ROUND(I99*H99,2)</f>
        <v>0</v>
      </c>
      <c r="K99" s="284" t="s">
        <v>619</v>
      </c>
      <c r="L99" s="289"/>
      <c r="M99" s="290" t="s">
        <v>21</v>
      </c>
      <c r="N99" s="291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371</v>
      </c>
      <c r="AT99" s="25" t="s">
        <v>312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287</v>
      </c>
      <c r="BM99" s="25" t="s">
        <v>271</v>
      </c>
    </row>
    <row r="100" s="1" customFormat="1" ht="16.5" customHeight="1">
      <c r="B100" s="47"/>
      <c r="C100" s="282" t="s">
        <v>239</v>
      </c>
      <c r="D100" s="282" t="s">
        <v>312</v>
      </c>
      <c r="E100" s="283" t="s">
        <v>1722</v>
      </c>
      <c r="F100" s="284" t="s">
        <v>1723</v>
      </c>
      <c r="G100" s="285" t="s">
        <v>1150</v>
      </c>
      <c r="H100" s="286">
        <v>1</v>
      </c>
      <c r="I100" s="287"/>
      <c r="J100" s="288">
        <f>ROUND(I100*H100,2)</f>
        <v>0</v>
      </c>
      <c r="K100" s="284" t="s">
        <v>619</v>
      </c>
      <c r="L100" s="289"/>
      <c r="M100" s="290" t="s">
        <v>21</v>
      </c>
      <c r="N100" s="291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371</v>
      </c>
      <c r="AT100" s="25" t="s">
        <v>312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248</v>
      </c>
    </row>
    <row r="101" s="1" customFormat="1" ht="16.5" customHeight="1">
      <c r="B101" s="47"/>
      <c r="C101" s="237" t="s">
        <v>245</v>
      </c>
      <c r="D101" s="237" t="s">
        <v>211</v>
      </c>
      <c r="E101" s="238" t="s">
        <v>1724</v>
      </c>
      <c r="F101" s="239" t="s">
        <v>1725</v>
      </c>
      <c r="G101" s="240" t="s">
        <v>1721</v>
      </c>
      <c r="H101" s="241">
        <v>1</v>
      </c>
      <c r="I101" s="242"/>
      <c r="J101" s="243">
        <f>ROUND(I101*H101,2)</f>
        <v>0</v>
      </c>
      <c r="K101" s="239" t="s">
        <v>619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287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287</v>
      </c>
    </row>
    <row r="102" s="1" customFormat="1" ht="16.5" customHeight="1">
      <c r="B102" s="47"/>
      <c r="C102" s="282" t="s">
        <v>232</v>
      </c>
      <c r="D102" s="282" t="s">
        <v>312</v>
      </c>
      <c r="E102" s="283" t="s">
        <v>1726</v>
      </c>
      <c r="F102" s="284" t="s">
        <v>1727</v>
      </c>
      <c r="G102" s="285" t="s">
        <v>1721</v>
      </c>
      <c r="H102" s="286">
        <v>1</v>
      </c>
      <c r="I102" s="287"/>
      <c r="J102" s="288">
        <f>ROUND(I102*H102,2)</f>
        <v>0</v>
      </c>
      <c r="K102" s="284" t="s">
        <v>619</v>
      </c>
      <c r="L102" s="289"/>
      <c r="M102" s="290" t="s">
        <v>21</v>
      </c>
      <c r="N102" s="291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371</v>
      </c>
      <c r="AT102" s="25" t="s">
        <v>312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296</v>
      </c>
    </row>
    <row r="103" s="1" customFormat="1" ht="16.5" customHeight="1">
      <c r="B103" s="47"/>
      <c r="C103" s="282" t="s">
        <v>254</v>
      </c>
      <c r="D103" s="282" t="s">
        <v>312</v>
      </c>
      <c r="E103" s="283" t="s">
        <v>1728</v>
      </c>
      <c r="F103" s="284" t="s">
        <v>1729</v>
      </c>
      <c r="G103" s="285" t="s">
        <v>390</v>
      </c>
      <c r="H103" s="286">
        <v>6</v>
      </c>
      <c r="I103" s="287"/>
      <c r="J103" s="288">
        <f>ROUND(I103*H103,2)</f>
        <v>0</v>
      </c>
      <c r="K103" s="284" t="s">
        <v>619</v>
      </c>
      <c r="L103" s="289"/>
      <c r="M103" s="290" t="s">
        <v>21</v>
      </c>
      <c r="N103" s="291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371</v>
      </c>
      <c r="AT103" s="25" t="s">
        <v>312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307</v>
      </c>
    </row>
    <row r="104" s="1" customFormat="1" ht="16.5" customHeight="1">
      <c r="B104" s="47"/>
      <c r="C104" s="237" t="s">
        <v>237</v>
      </c>
      <c r="D104" s="237" t="s">
        <v>211</v>
      </c>
      <c r="E104" s="238" t="s">
        <v>1730</v>
      </c>
      <c r="F104" s="239" t="s">
        <v>1731</v>
      </c>
      <c r="G104" s="240" t="s">
        <v>1150</v>
      </c>
      <c r="H104" s="241">
        <v>1</v>
      </c>
      <c r="I104" s="242"/>
      <c r="J104" s="243">
        <f>ROUND(I104*H104,2)</f>
        <v>0</v>
      </c>
      <c r="K104" s="239" t="s">
        <v>619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287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319</v>
      </c>
    </row>
    <row r="105" s="1" customFormat="1" ht="16.5" customHeight="1">
      <c r="B105" s="47"/>
      <c r="C105" s="237" t="s">
        <v>265</v>
      </c>
      <c r="D105" s="237" t="s">
        <v>211</v>
      </c>
      <c r="E105" s="238" t="s">
        <v>1732</v>
      </c>
      <c r="F105" s="239" t="s">
        <v>1733</v>
      </c>
      <c r="G105" s="240" t="s">
        <v>1150</v>
      </c>
      <c r="H105" s="241">
        <v>1</v>
      </c>
      <c r="I105" s="242"/>
      <c r="J105" s="243">
        <f>ROUND(I105*H105,2)</f>
        <v>0</v>
      </c>
      <c r="K105" s="239" t="s">
        <v>619</v>
      </c>
      <c r="L105" s="73"/>
      <c r="M105" s="244" t="s">
        <v>21</v>
      </c>
      <c r="N105" s="245" t="s">
        <v>43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287</v>
      </c>
      <c r="AT105" s="25" t="s">
        <v>211</v>
      </c>
      <c r="AU105" s="25" t="s">
        <v>81</v>
      </c>
      <c r="AY105" s="25" t="s">
        <v>209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79</v>
      </c>
      <c r="BK105" s="248">
        <f>ROUND(I105*H105,2)</f>
        <v>0</v>
      </c>
      <c r="BL105" s="25" t="s">
        <v>287</v>
      </c>
      <c r="BM105" s="25" t="s">
        <v>329</v>
      </c>
    </row>
    <row r="106" s="1" customFormat="1" ht="16.5" customHeight="1">
      <c r="B106" s="47"/>
      <c r="C106" s="237" t="s">
        <v>271</v>
      </c>
      <c r="D106" s="237" t="s">
        <v>211</v>
      </c>
      <c r="E106" s="238" t="s">
        <v>1734</v>
      </c>
      <c r="F106" s="239" t="s">
        <v>1735</v>
      </c>
      <c r="G106" s="240" t="s">
        <v>343</v>
      </c>
      <c r="H106" s="241">
        <v>1</v>
      </c>
      <c r="I106" s="242"/>
      <c r="J106" s="243">
        <f>ROUND(I106*H106,2)</f>
        <v>0</v>
      </c>
      <c r="K106" s="239" t="s">
        <v>21</v>
      </c>
      <c r="L106" s="73"/>
      <c r="M106" s="244" t="s">
        <v>21</v>
      </c>
      <c r="N106" s="245" t="s">
        <v>43</v>
      </c>
      <c r="O106" s="48"/>
      <c r="P106" s="246">
        <f>O106*H106</f>
        <v>0</v>
      </c>
      <c r="Q106" s="246">
        <v>0.065000000000000002</v>
      </c>
      <c r="R106" s="246">
        <f>Q106*H106</f>
        <v>0.065000000000000002</v>
      </c>
      <c r="S106" s="246">
        <v>0</v>
      </c>
      <c r="T106" s="247">
        <f>S106*H106</f>
        <v>0</v>
      </c>
      <c r="AR106" s="25" t="s">
        <v>287</v>
      </c>
      <c r="AT106" s="25" t="s">
        <v>211</v>
      </c>
      <c r="AU106" s="25" t="s">
        <v>81</v>
      </c>
      <c r="AY106" s="25" t="s">
        <v>209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79</v>
      </c>
      <c r="BK106" s="248">
        <f>ROUND(I106*H106,2)</f>
        <v>0</v>
      </c>
      <c r="BL106" s="25" t="s">
        <v>287</v>
      </c>
      <c r="BM106" s="25" t="s">
        <v>351</v>
      </c>
    </row>
    <row r="107" s="1" customFormat="1" ht="16.5" customHeight="1">
      <c r="B107" s="47"/>
      <c r="C107" s="237" t="s">
        <v>275</v>
      </c>
      <c r="D107" s="237" t="s">
        <v>211</v>
      </c>
      <c r="E107" s="238" t="s">
        <v>1736</v>
      </c>
      <c r="F107" s="239" t="s">
        <v>1737</v>
      </c>
      <c r="G107" s="240" t="s">
        <v>343</v>
      </c>
      <c r="H107" s="241">
        <v>1</v>
      </c>
      <c r="I107" s="242"/>
      <c r="J107" s="243">
        <f>ROUND(I107*H107,2)</f>
        <v>0</v>
      </c>
      <c r="K107" s="239" t="s">
        <v>21</v>
      </c>
      <c r="L107" s="73"/>
      <c r="M107" s="244" t="s">
        <v>21</v>
      </c>
      <c r="N107" s="245" t="s">
        <v>43</v>
      </c>
      <c r="O107" s="48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5" t="s">
        <v>287</v>
      </c>
      <c r="AT107" s="25" t="s">
        <v>211</v>
      </c>
      <c r="AU107" s="25" t="s">
        <v>81</v>
      </c>
      <c r="AY107" s="25" t="s">
        <v>209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5" t="s">
        <v>79</v>
      </c>
      <c r="BK107" s="248">
        <f>ROUND(I107*H107,2)</f>
        <v>0</v>
      </c>
      <c r="BL107" s="25" t="s">
        <v>287</v>
      </c>
      <c r="BM107" s="25" t="s">
        <v>361</v>
      </c>
    </row>
    <row r="108" s="1" customFormat="1" ht="16.5" customHeight="1">
      <c r="B108" s="47"/>
      <c r="C108" s="237" t="s">
        <v>248</v>
      </c>
      <c r="D108" s="237" t="s">
        <v>211</v>
      </c>
      <c r="E108" s="238" t="s">
        <v>1738</v>
      </c>
      <c r="F108" s="239" t="s">
        <v>1739</v>
      </c>
      <c r="G108" s="240" t="s">
        <v>1150</v>
      </c>
      <c r="H108" s="241">
        <v>1</v>
      </c>
      <c r="I108" s="242"/>
      <c r="J108" s="243">
        <f>ROUND(I108*H108,2)</f>
        <v>0</v>
      </c>
      <c r="K108" s="239" t="s">
        <v>619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287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287</v>
      </c>
      <c r="BM108" s="25" t="s">
        <v>371</v>
      </c>
    </row>
    <row r="109" s="1" customFormat="1" ht="25.5" customHeight="1">
      <c r="B109" s="47"/>
      <c r="C109" s="237" t="s">
        <v>10</v>
      </c>
      <c r="D109" s="237" t="s">
        <v>211</v>
      </c>
      <c r="E109" s="238" t="s">
        <v>1740</v>
      </c>
      <c r="F109" s="239" t="s">
        <v>1741</v>
      </c>
      <c r="G109" s="240" t="s">
        <v>299</v>
      </c>
      <c r="H109" s="241">
        <v>0.065000000000000002</v>
      </c>
      <c r="I109" s="242"/>
      <c r="J109" s="243">
        <f>ROUND(I109*H109,2)</f>
        <v>0</v>
      </c>
      <c r="K109" s="239" t="s">
        <v>21</v>
      </c>
      <c r="L109" s="73"/>
      <c r="M109" s="244" t="s">
        <v>21</v>
      </c>
      <c r="N109" s="245" t="s">
        <v>43</v>
      </c>
      <c r="O109" s="48"/>
      <c r="P109" s="246">
        <f>O109*H109</f>
        <v>0</v>
      </c>
      <c r="Q109" s="246">
        <v>0</v>
      </c>
      <c r="R109" s="246">
        <f>Q109*H109</f>
        <v>0</v>
      </c>
      <c r="S109" s="246">
        <v>0</v>
      </c>
      <c r="T109" s="247">
        <f>S109*H109</f>
        <v>0</v>
      </c>
      <c r="AR109" s="25" t="s">
        <v>287</v>
      </c>
      <c r="AT109" s="25" t="s">
        <v>211</v>
      </c>
      <c r="AU109" s="25" t="s">
        <v>81</v>
      </c>
      <c r="AY109" s="25" t="s">
        <v>209</v>
      </c>
      <c r="BE109" s="248">
        <f>IF(N109="základní",J109,0)</f>
        <v>0</v>
      </c>
      <c r="BF109" s="248">
        <f>IF(N109="snížená",J109,0)</f>
        <v>0</v>
      </c>
      <c r="BG109" s="248">
        <f>IF(N109="zákl. přenesená",J109,0)</f>
        <v>0</v>
      </c>
      <c r="BH109" s="248">
        <f>IF(N109="sníž. přenesená",J109,0)</f>
        <v>0</v>
      </c>
      <c r="BI109" s="248">
        <f>IF(N109="nulová",J109,0)</f>
        <v>0</v>
      </c>
      <c r="BJ109" s="25" t="s">
        <v>79</v>
      </c>
      <c r="BK109" s="248">
        <f>ROUND(I109*H109,2)</f>
        <v>0</v>
      </c>
      <c r="BL109" s="25" t="s">
        <v>287</v>
      </c>
      <c r="BM109" s="25" t="s">
        <v>381</v>
      </c>
    </row>
    <row r="110" s="11" customFormat="1" ht="29.88" customHeight="1">
      <c r="B110" s="221"/>
      <c r="C110" s="222"/>
      <c r="D110" s="223" t="s">
        <v>71</v>
      </c>
      <c r="E110" s="235" t="s">
        <v>1742</v>
      </c>
      <c r="F110" s="235" t="s">
        <v>1743</v>
      </c>
      <c r="G110" s="222"/>
      <c r="H110" s="222"/>
      <c r="I110" s="225"/>
      <c r="J110" s="236">
        <f>BK110</f>
        <v>0</v>
      </c>
      <c r="K110" s="222"/>
      <c r="L110" s="227"/>
      <c r="M110" s="228"/>
      <c r="N110" s="229"/>
      <c r="O110" s="229"/>
      <c r="P110" s="230">
        <f>SUM(P111:P112)</f>
        <v>0</v>
      </c>
      <c r="Q110" s="229"/>
      <c r="R110" s="230">
        <f>SUM(R111:R112)</f>
        <v>0.0063699999999999998</v>
      </c>
      <c r="S110" s="229"/>
      <c r="T110" s="231">
        <f>SUM(T111:T112)</f>
        <v>0</v>
      </c>
      <c r="AR110" s="232" t="s">
        <v>79</v>
      </c>
      <c r="AT110" s="233" t="s">
        <v>71</v>
      </c>
      <c r="AU110" s="233" t="s">
        <v>79</v>
      </c>
      <c r="AY110" s="232" t="s">
        <v>209</v>
      </c>
      <c r="BK110" s="234">
        <f>SUM(BK111:BK112)</f>
        <v>0</v>
      </c>
    </row>
    <row r="111" s="1" customFormat="1" ht="25.5" customHeight="1">
      <c r="B111" s="47"/>
      <c r="C111" s="237" t="s">
        <v>287</v>
      </c>
      <c r="D111" s="237" t="s">
        <v>211</v>
      </c>
      <c r="E111" s="238" t="s">
        <v>1744</v>
      </c>
      <c r="F111" s="239" t="s">
        <v>1745</v>
      </c>
      <c r="G111" s="240" t="s">
        <v>817</v>
      </c>
      <c r="H111" s="241">
        <v>1</v>
      </c>
      <c r="I111" s="242"/>
      <c r="J111" s="243">
        <f>ROUND(I111*H111,2)</f>
        <v>0</v>
      </c>
      <c r="K111" s="239" t="s">
        <v>21</v>
      </c>
      <c r="L111" s="73"/>
      <c r="M111" s="244" t="s">
        <v>21</v>
      </c>
      <c r="N111" s="245" t="s">
        <v>43</v>
      </c>
      <c r="O111" s="48"/>
      <c r="P111" s="246">
        <f>O111*H111</f>
        <v>0</v>
      </c>
      <c r="Q111" s="246">
        <v>0.0063699999999999998</v>
      </c>
      <c r="R111" s="246">
        <f>Q111*H111</f>
        <v>0.0063699999999999998</v>
      </c>
      <c r="S111" s="246">
        <v>0</v>
      </c>
      <c r="T111" s="247">
        <f>S111*H111</f>
        <v>0</v>
      </c>
      <c r="AR111" s="25" t="s">
        <v>287</v>
      </c>
      <c r="AT111" s="25" t="s">
        <v>211</v>
      </c>
      <c r="AU111" s="25" t="s">
        <v>81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287</v>
      </c>
      <c r="BM111" s="25" t="s">
        <v>393</v>
      </c>
    </row>
    <row r="112" s="1" customFormat="1" ht="16.5" customHeight="1">
      <c r="B112" s="47"/>
      <c r="C112" s="237" t="s">
        <v>292</v>
      </c>
      <c r="D112" s="237" t="s">
        <v>211</v>
      </c>
      <c r="E112" s="238" t="s">
        <v>1746</v>
      </c>
      <c r="F112" s="239" t="s">
        <v>1747</v>
      </c>
      <c r="G112" s="240" t="s">
        <v>1721</v>
      </c>
      <c r="H112" s="241">
        <v>1</v>
      </c>
      <c r="I112" s="242"/>
      <c r="J112" s="243">
        <f>ROUND(I112*H112,2)</f>
        <v>0</v>
      </c>
      <c r="K112" s="239" t="s">
        <v>619</v>
      </c>
      <c r="L112" s="73"/>
      <c r="M112" s="244" t="s">
        <v>21</v>
      </c>
      <c r="N112" s="245" t="s">
        <v>43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287</v>
      </c>
      <c r="AT112" s="25" t="s">
        <v>211</v>
      </c>
      <c r="AU112" s="25" t="s">
        <v>81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287</v>
      </c>
      <c r="BM112" s="25" t="s">
        <v>403</v>
      </c>
    </row>
    <row r="113" s="11" customFormat="1" ht="29.88" customHeight="1">
      <c r="B113" s="221"/>
      <c r="C113" s="222"/>
      <c r="D113" s="223" t="s">
        <v>71</v>
      </c>
      <c r="E113" s="235" t="s">
        <v>1748</v>
      </c>
      <c r="F113" s="235" t="s">
        <v>1749</v>
      </c>
      <c r="G113" s="222"/>
      <c r="H113" s="222"/>
      <c r="I113" s="225"/>
      <c r="J113" s="236">
        <f>BK113</f>
        <v>0</v>
      </c>
      <c r="K113" s="222"/>
      <c r="L113" s="227"/>
      <c r="M113" s="228"/>
      <c r="N113" s="229"/>
      <c r="O113" s="229"/>
      <c r="P113" s="230">
        <f>SUM(P114:P121)</f>
        <v>0</v>
      </c>
      <c r="Q113" s="229"/>
      <c r="R113" s="230">
        <f>SUM(R114:R121)</f>
        <v>0.11055999999999999</v>
      </c>
      <c r="S113" s="229"/>
      <c r="T113" s="231">
        <f>SUM(T114:T121)</f>
        <v>0.4158</v>
      </c>
      <c r="AR113" s="232" t="s">
        <v>79</v>
      </c>
      <c r="AT113" s="233" t="s">
        <v>71</v>
      </c>
      <c r="AU113" s="233" t="s">
        <v>79</v>
      </c>
      <c r="AY113" s="232" t="s">
        <v>209</v>
      </c>
      <c r="BK113" s="234">
        <f>SUM(BK114:BK121)</f>
        <v>0</v>
      </c>
    </row>
    <row r="114" s="1" customFormat="1" ht="16.5" customHeight="1">
      <c r="B114" s="47"/>
      <c r="C114" s="237" t="s">
        <v>296</v>
      </c>
      <c r="D114" s="237" t="s">
        <v>211</v>
      </c>
      <c r="E114" s="238" t="s">
        <v>1750</v>
      </c>
      <c r="F114" s="239" t="s">
        <v>1751</v>
      </c>
      <c r="G114" s="240" t="s">
        <v>390</v>
      </c>
      <c r="H114" s="241">
        <v>120</v>
      </c>
      <c r="I114" s="242"/>
      <c r="J114" s="243">
        <f>ROUND(I114*H114,2)</f>
        <v>0</v>
      </c>
      <c r="K114" s="239" t="s">
        <v>215</v>
      </c>
      <c r="L114" s="73"/>
      <c r="M114" s="244" t="s">
        <v>21</v>
      </c>
      <c r="N114" s="245" t="s">
        <v>43</v>
      </c>
      <c r="O114" s="48"/>
      <c r="P114" s="246">
        <f>O114*H114</f>
        <v>0</v>
      </c>
      <c r="Q114" s="246">
        <v>2.0000000000000002E-05</v>
      </c>
      <c r="R114" s="246">
        <f>Q114*H114</f>
        <v>0.0024000000000000002</v>
      </c>
      <c r="S114" s="246">
        <v>0.0032000000000000002</v>
      </c>
      <c r="T114" s="247">
        <f>S114*H114</f>
        <v>0.38400000000000001</v>
      </c>
      <c r="AR114" s="25" t="s">
        <v>216</v>
      </c>
      <c r="AT114" s="25" t="s">
        <v>211</v>
      </c>
      <c r="AU114" s="25" t="s">
        <v>81</v>
      </c>
      <c r="AY114" s="25" t="s">
        <v>209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79</v>
      </c>
      <c r="BK114" s="248">
        <f>ROUND(I114*H114,2)</f>
        <v>0</v>
      </c>
      <c r="BL114" s="25" t="s">
        <v>216</v>
      </c>
      <c r="BM114" s="25" t="s">
        <v>1752</v>
      </c>
    </row>
    <row r="115" s="1" customFormat="1" ht="16.5" customHeight="1">
      <c r="B115" s="47"/>
      <c r="C115" s="237" t="s">
        <v>302</v>
      </c>
      <c r="D115" s="237" t="s">
        <v>211</v>
      </c>
      <c r="E115" s="238" t="s">
        <v>1753</v>
      </c>
      <c r="F115" s="239" t="s">
        <v>1754</v>
      </c>
      <c r="G115" s="240" t="s">
        <v>390</v>
      </c>
      <c r="H115" s="241">
        <v>112</v>
      </c>
      <c r="I115" s="242"/>
      <c r="J115" s="243">
        <f>ROUND(I115*H115,2)</f>
        <v>0</v>
      </c>
      <c r="K115" s="239" t="s">
        <v>215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0.00036000000000000002</v>
      </c>
      <c r="R115" s="246">
        <f>Q115*H115</f>
        <v>0.040320000000000002</v>
      </c>
      <c r="S115" s="246">
        <v>0</v>
      </c>
      <c r="T115" s="247">
        <f>S115*H115</f>
        <v>0</v>
      </c>
      <c r="AR115" s="25" t="s">
        <v>216</v>
      </c>
      <c r="AT115" s="25" t="s">
        <v>211</v>
      </c>
      <c r="AU115" s="25" t="s">
        <v>81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216</v>
      </c>
      <c r="BM115" s="25" t="s">
        <v>1755</v>
      </c>
    </row>
    <row r="116" s="1" customFormat="1" ht="16.5" customHeight="1">
      <c r="B116" s="47"/>
      <c r="C116" s="237" t="s">
        <v>307</v>
      </c>
      <c r="D116" s="237" t="s">
        <v>211</v>
      </c>
      <c r="E116" s="238" t="s">
        <v>1756</v>
      </c>
      <c r="F116" s="239" t="s">
        <v>1757</v>
      </c>
      <c r="G116" s="240" t="s">
        <v>390</v>
      </c>
      <c r="H116" s="241">
        <v>30</v>
      </c>
      <c r="I116" s="242"/>
      <c r="J116" s="243">
        <f>ROUND(I116*H116,2)</f>
        <v>0</v>
      </c>
      <c r="K116" s="239" t="s">
        <v>215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0.00054000000000000001</v>
      </c>
      <c r="R116" s="246">
        <f>Q116*H116</f>
        <v>0.016199999999999999</v>
      </c>
      <c r="S116" s="246">
        <v>0</v>
      </c>
      <c r="T116" s="247">
        <f>S116*H116</f>
        <v>0</v>
      </c>
      <c r="AR116" s="25" t="s">
        <v>216</v>
      </c>
      <c r="AT116" s="25" t="s">
        <v>211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216</v>
      </c>
      <c r="BM116" s="25" t="s">
        <v>1758</v>
      </c>
    </row>
    <row r="117" s="1" customFormat="1" ht="16.5" customHeight="1">
      <c r="B117" s="47"/>
      <c r="C117" s="237" t="s">
        <v>9</v>
      </c>
      <c r="D117" s="237" t="s">
        <v>211</v>
      </c>
      <c r="E117" s="238" t="s">
        <v>1759</v>
      </c>
      <c r="F117" s="239" t="s">
        <v>1760</v>
      </c>
      <c r="G117" s="240" t="s">
        <v>390</v>
      </c>
      <c r="H117" s="241">
        <v>42</v>
      </c>
      <c r="I117" s="242"/>
      <c r="J117" s="243">
        <f>ROUND(I117*H117,2)</f>
        <v>0</v>
      </c>
      <c r="K117" s="239" t="s">
        <v>215</v>
      </c>
      <c r="L117" s="73"/>
      <c r="M117" s="244" t="s">
        <v>21</v>
      </c>
      <c r="N117" s="245" t="s">
        <v>43</v>
      </c>
      <c r="O117" s="48"/>
      <c r="P117" s="246">
        <f>O117*H117</f>
        <v>0</v>
      </c>
      <c r="Q117" s="246">
        <v>0.00067000000000000002</v>
      </c>
      <c r="R117" s="246">
        <f>Q117*H117</f>
        <v>0.028140000000000002</v>
      </c>
      <c r="S117" s="246">
        <v>0</v>
      </c>
      <c r="T117" s="247">
        <f>S117*H117</f>
        <v>0</v>
      </c>
      <c r="AR117" s="25" t="s">
        <v>216</v>
      </c>
      <c r="AT117" s="25" t="s">
        <v>211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216</v>
      </c>
      <c r="BM117" s="25" t="s">
        <v>1761</v>
      </c>
    </row>
    <row r="118" s="1" customFormat="1" ht="16.5" customHeight="1">
      <c r="B118" s="47"/>
      <c r="C118" s="237" t="s">
        <v>319</v>
      </c>
      <c r="D118" s="237" t="s">
        <v>211</v>
      </c>
      <c r="E118" s="238" t="s">
        <v>1762</v>
      </c>
      <c r="F118" s="239" t="s">
        <v>1763</v>
      </c>
      <c r="G118" s="240" t="s">
        <v>390</v>
      </c>
      <c r="H118" s="241">
        <v>20</v>
      </c>
      <c r="I118" s="242"/>
      <c r="J118" s="243">
        <f>ROUND(I118*H118,2)</f>
        <v>0</v>
      </c>
      <c r="K118" s="239" t="s">
        <v>215</v>
      </c>
      <c r="L118" s="73"/>
      <c r="M118" s="244" t="s">
        <v>21</v>
      </c>
      <c r="N118" s="245" t="s">
        <v>43</v>
      </c>
      <c r="O118" s="48"/>
      <c r="P118" s="246">
        <f>O118*H118</f>
        <v>0</v>
      </c>
      <c r="Q118" s="246">
        <v>0.0011299999999999999</v>
      </c>
      <c r="R118" s="246">
        <f>Q118*H118</f>
        <v>0.022599999999999999</v>
      </c>
      <c r="S118" s="246">
        <v>0</v>
      </c>
      <c r="T118" s="247">
        <f>S118*H118</f>
        <v>0</v>
      </c>
      <c r="AR118" s="25" t="s">
        <v>216</v>
      </c>
      <c r="AT118" s="25" t="s">
        <v>211</v>
      </c>
      <c r="AU118" s="25" t="s">
        <v>81</v>
      </c>
      <c r="AY118" s="25" t="s">
        <v>209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79</v>
      </c>
      <c r="BK118" s="248">
        <f>ROUND(I118*H118,2)</f>
        <v>0</v>
      </c>
      <c r="BL118" s="25" t="s">
        <v>216</v>
      </c>
      <c r="BM118" s="25" t="s">
        <v>1764</v>
      </c>
    </row>
    <row r="119" s="1" customFormat="1" ht="16.5" customHeight="1">
      <c r="B119" s="47"/>
      <c r="C119" s="237" t="s">
        <v>324</v>
      </c>
      <c r="D119" s="237" t="s">
        <v>211</v>
      </c>
      <c r="E119" s="238" t="s">
        <v>1765</v>
      </c>
      <c r="F119" s="239" t="s">
        <v>1766</v>
      </c>
      <c r="G119" s="240" t="s">
        <v>390</v>
      </c>
      <c r="H119" s="241">
        <v>30</v>
      </c>
      <c r="I119" s="242"/>
      <c r="J119" s="243">
        <f>ROUND(I119*H119,2)</f>
        <v>0</v>
      </c>
      <c r="K119" s="239" t="s">
        <v>215</v>
      </c>
      <c r="L119" s="73"/>
      <c r="M119" s="244" t="s">
        <v>21</v>
      </c>
      <c r="N119" s="245" t="s">
        <v>43</v>
      </c>
      <c r="O119" s="48"/>
      <c r="P119" s="246">
        <f>O119*H119</f>
        <v>0</v>
      </c>
      <c r="Q119" s="246">
        <v>3.0000000000000001E-05</v>
      </c>
      <c r="R119" s="246">
        <f>Q119*H119</f>
        <v>0.00089999999999999998</v>
      </c>
      <c r="S119" s="246">
        <v>0.00106</v>
      </c>
      <c r="T119" s="247">
        <f>S119*H119</f>
        <v>0.031800000000000002</v>
      </c>
      <c r="AR119" s="25" t="s">
        <v>216</v>
      </c>
      <c r="AT119" s="25" t="s">
        <v>211</v>
      </c>
      <c r="AU119" s="25" t="s">
        <v>81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216</v>
      </c>
      <c r="BM119" s="25" t="s">
        <v>1767</v>
      </c>
    </row>
    <row r="120" s="1" customFormat="1" ht="16.5" customHeight="1">
      <c r="B120" s="47"/>
      <c r="C120" s="237" t="s">
        <v>329</v>
      </c>
      <c r="D120" s="237" t="s">
        <v>211</v>
      </c>
      <c r="E120" s="238" t="s">
        <v>1768</v>
      </c>
      <c r="F120" s="239" t="s">
        <v>1769</v>
      </c>
      <c r="G120" s="240" t="s">
        <v>390</v>
      </c>
      <c r="H120" s="241">
        <v>204</v>
      </c>
      <c r="I120" s="242"/>
      <c r="J120" s="243">
        <f>ROUND(I120*H120,2)</f>
        <v>0</v>
      </c>
      <c r="K120" s="239" t="s">
        <v>215</v>
      </c>
      <c r="L120" s="73"/>
      <c r="M120" s="244" t="s">
        <v>21</v>
      </c>
      <c r="N120" s="245" t="s">
        <v>43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216</v>
      </c>
      <c r="AT120" s="25" t="s">
        <v>211</v>
      </c>
      <c r="AU120" s="25" t="s">
        <v>81</v>
      </c>
      <c r="AY120" s="25" t="s">
        <v>209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79</v>
      </c>
      <c r="BK120" s="248">
        <f>ROUND(I120*H120,2)</f>
        <v>0</v>
      </c>
      <c r="BL120" s="25" t="s">
        <v>216</v>
      </c>
      <c r="BM120" s="25" t="s">
        <v>1770</v>
      </c>
    </row>
    <row r="121" s="1" customFormat="1" ht="25.5" customHeight="1">
      <c r="B121" s="47"/>
      <c r="C121" s="237" t="s">
        <v>335</v>
      </c>
      <c r="D121" s="237" t="s">
        <v>211</v>
      </c>
      <c r="E121" s="238" t="s">
        <v>1771</v>
      </c>
      <c r="F121" s="239" t="s">
        <v>1772</v>
      </c>
      <c r="G121" s="240" t="s">
        <v>299</v>
      </c>
      <c r="H121" s="241">
        <v>0.111</v>
      </c>
      <c r="I121" s="242"/>
      <c r="J121" s="243">
        <f>ROUND(I121*H121,2)</f>
        <v>0</v>
      </c>
      <c r="K121" s="239" t="s">
        <v>215</v>
      </c>
      <c r="L121" s="73"/>
      <c r="M121" s="244" t="s">
        <v>21</v>
      </c>
      <c r="N121" s="245" t="s">
        <v>43</v>
      </c>
      <c r="O121" s="48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5" t="s">
        <v>216</v>
      </c>
      <c r="AT121" s="25" t="s">
        <v>211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216</v>
      </c>
      <c r="BM121" s="25" t="s">
        <v>1773</v>
      </c>
    </row>
    <row r="122" s="11" customFormat="1" ht="29.88" customHeight="1">
      <c r="B122" s="221"/>
      <c r="C122" s="222"/>
      <c r="D122" s="223" t="s">
        <v>71</v>
      </c>
      <c r="E122" s="235" t="s">
        <v>1774</v>
      </c>
      <c r="F122" s="235" t="s">
        <v>1775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SUM(P123:P134)</f>
        <v>0</v>
      </c>
      <c r="Q122" s="229"/>
      <c r="R122" s="230">
        <f>SUM(R123:R134)</f>
        <v>0.29321000000000003</v>
      </c>
      <c r="S122" s="229"/>
      <c r="T122" s="231">
        <f>SUM(T123:T134)</f>
        <v>0</v>
      </c>
      <c r="AR122" s="232" t="s">
        <v>79</v>
      </c>
      <c r="AT122" s="233" t="s">
        <v>71</v>
      </c>
      <c r="AU122" s="233" t="s">
        <v>79</v>
      </c>
      <c r="AY122" s="232" t="s">
        <v>209</v>
      </c>
      <c r="BK122" s="234">
        <f>SUM(BK123:BK134)</f>
        <v>0</v>
      </c>
    </row>
    <row r="123" s="1" customFormat="1" ht="16.5" customHeight="1">
      <c r="B123" s="47"/>
      <c r="C123" s="237" t="s">
        <v>340</v>
      </c>
      <c r="D123" s="237" t="s">
        <v>211</v>
      </c>
      <c r="E123" s="238" t="s">
        <v>1776</v>
      </c>
      <c r="F123" s="239" t="s">
        <v>1777</v>
      </c>
      <c r="G123" s="240" t="s">
        <v>343</v>
      </c>
      <c r="H123" s="241">
        <v>19</v>
      </c>
      <c r="I123" s="242"/>
      <c r="J123" s="243">
        <f>ROUND(I123*H123,2)</f>
        <v>0</v>
      </c>
      <c r="K123" s="239" t="s">
        <v>21</v>
      </c>
      <c r="L123" s="73"/>
      <c r="M123" s="244" t="s">
        <v>21</v>
      </c>
      <c r="N123" s="245" t="s">
        <v>43</v>
      </c>
      <c r="O123" s="48"/>
      <c r="P123" s="246">
        <f>O123*H123</f>
        <v>0</v>
      </c>
      <c r="Q123" s="246">
        <v>0.0015200000000000001</v>
      </c>
      <c r="R123" s="246">
        <f>Q123*H123</f>
        <v>0.028880000000000003</v>
      </c>
      <c r="S123" s="246">
        <v>0</v>
      </c>
      <c r="T123" s="247">
        <f>S123*H123</f>
        <v>0</v>
      </c>
      <c r="AR123" s="25" t="s">
        <v>287</v>
      </c>
      <c r="AT123" s="25" t="s">
        <v>211</v>
      </c>
      <c r="AU123" s="25" t="s">
        <v>81</v>
      </c>
      <c r="AY123" s="25" t="s">
        <v>209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79</v>
      </c>
      <c r="BK123" s="248">
        <f>ROUND(I123*H123,2)</f>
        <v>0</v>
      </c>
      <c r="BL123" s="25" t="s">
        <v>287</v>
      </c>
      <c r="BM123" s="25" t="s">
        <v>349</v>
      </c>
    </row>
    <row r="124" s="1" customFormat="1" ht="16.5" customHeight="1">
      <c r="B124" s="47"/>
      <c r="C124" s="282" t="s">
        <v>346</v>
      </c>
      <c r="D124" s="282" t="s">
        <v>312</v>
      </c>
      <c r="E124" s="283" t="s">
        <v>1778</v>
      </c>
      <c r="F124" s="284" t="s">
        <v>1779</v>
      </c>
      <c r="G124" s="285" t="s">
        <v>1150</v>
      </c>
      <c r="H124" s="286">
        <v>17</v>
      </c>
      <c r="I124" s="287"/>
      <c r="J124" s="288">
        <f>ROUND(I124*H124,2)</f>
        <v>0</v>
      </c>
      <c r="K124" s="284" t="s">
        <v>619</v>
      </c>
      <c r="L124" s="289"/>
      <c r="M124" s="290" t="s">
        <v>21</v>
      </c>
      <c r="N124" s="291" t="s">
        <v>43</v>
      </c>
      <c r="O124" s="48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5" t="s">
        <v>371</v>
      </c>
      <c r="AT124" s="25" t="s">
        <v>312</v>
      </c>
      <c r="AU124" s="25" t="s">
        <v>81</v>
      </c>
      <c r="AY124" s="25" t="s">
        <v>209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79</v>
      </c>
      <c r="BK124" s="248">
        <f>ROUND(I124*H124,2)</f>
        <v>0</v>
      </c>
      <c r="BL124" s="25" t="s">
        <v>287</v>
      </c>
      <c r="BM124" s="25" t="s">
        <v>354</v>
      </c>
    </row>
    <row r="125" s="1" customFormat="1" ht="16.5" customHeight="1">
      <c r="B125" s="47"/>
      <c r="C125" s="282" t="s">
        <v>351</v>
      </c>
      <c r="D125" s="282" t="s">
        <v>312</v>
      </c>
      <c r="E125" s="283" t="s">
        <v>1780</v>
      </c>
      <c r="F125" s="284" t="s">
        <v>1781</v>
      </c>
      <c r="G125" s="285" t="s">
        <v>1150</v>
      </c>
      <c r="H125" s="286">
        <v>34</v>
      </c>
      <c r="I125" s="287"/>
      <c r="J125" s="288">
        <f>ROUND(I125*H125,2)</f>
        <v>0</v>
      </c>
      <c r="K125" s="284" t="s">
        <v>619</v>
      </c>
      <c r="L125" s="289"/>
      <c r="M125" s="290" t="s">
        <v>21</v>
      </c>
      <c r="N125" s="291" t="s">
        <v>43</v>
      </c>
      <c r="O125" s="48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5" t="s">
        <v>371</v>
      </c>
      <c r="AT125" s="25" t="s">
        <v>312</v>
      </c>
      <c r="AU125" s="25" t="s">
        <v>81</v>
      </c>
      <c r="AY125" s="25" t="s">
        <v>209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79</v>
      </c>
      <c r="BK125" s="248">
        <f>ROUND(I125*H125,2)</f>
        <v>0</v>
      </c>
      <c r="BL125" s="25" t="s">
        <v>287</v>
      </c>
      <c r="BM125" s="25" t="s">
        <v>358</v>
      </c>
    </row>
    <row r="126" s="1" customFormat="1" ht="16.5" customHeight="1">
      <c r="B126" s="47"/>
      <c r="C126" s="282" t="s">
        <v>355</v>
      </c>
      <c r="D126" s="282" t="s">
        <v>312</v>
      </c>
      <c r="E126" s="283" t="s">
        <v>1782</v>
      </c>
      <c r="F126" s="284" t="s">
        <v>1783</v>
      </c>
      <c r="G126" s="285" t="s">
        <v>1150</v>
      </c>
      <c r="H126" s="286">
        <v>14</v>
      </c>
      <c r="I126" s="287"/>
      <c r="J126" s="288">
        <f>ROUND(I126*H126,2)</f>
        <v>0</v>
      </c>
      <c r="K126" s="284" t="s">
        <v>619</v>
      </c>
      <c r="L126" s="289"/>
      <c r="M126" s="290" t="s">
        <v>21</v>
      </c>
      <c r="N126" s="291" t="s">
        <v>43</v>
      </c>
      <c r="O126" s="48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AR126" s="25" t="s">
        <v>371</v>
      </c>
      <c r="AT126" s="25" t="s">
        <v>312</v>
      </c>
      <c r="AU126" s="25" t="s">
        <v>81</v>
      </c>
      <c r="AY126" s="25" t="s">
        <v>209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79</v>
      </c>
      <c r="BK126" s="248">
        <f>ROUND(I126*H126,2)</f>
        <v>0</v>
      </c>
      <c r="BL126" s="25" t="s">
        <v>287</v>
      </c>
      <c r="BM126" s="25" t="s">
        <v>364</v>
      </c>
    </row>
    <row r="127" s="1" customFormat="1" ht="16.5" customHeight="1">
      <c r="B127" s="47"/>
      <c r="C127" s="282" t="s">
        <v>361</v>
      </c>
      <c r="D127" s="282" t="s">
        <v>312</v>
      </c>
      <c r="E127" s="283" t="s">
        <v>1784</v>
      </c>
      <c r="F127" s="284" t="s">
        <v>1785</v>
      </c>
      <c r="G127" s="285" t="s">
        <v>1150</v>
      </c>
      <c r="H127" s="286">
        <v>3</v>
      </c>
      <c r="I127" s="287"/>
      <c r="J127" s="288">
        <f>ROUND(I127*H127,2)</f>
        <v>0</v>
      </c>
      <c r="K127" s="284" t="s">
        <v>619</v>
      </c>
      <c r="L127" s="289"/>
      <c r="M127" s="290" t="s">
        <v>21</v>
      </c>
      <c r="N127" s="291" t="s">
        <v>43</v>
      </c>
      <c r="O127" s="48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5" t="s">
        <v>371</v>
      </c>
      <c r="AT127" s="25" t="s">
        <v>312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287</v>
      </c>
      <c r="BM127" s="25" t="s">
        <v>369</v>
      </c>
    </row>
    <row r="128" s="1" customFormat="1" ht="16.5" customHeight="1">
      <c r="B128" s="47"/>
      <c r="C128" s="282" t="s">
        <v>366</v>
      </c>
      <c r="D128" s="282" t="s">
        <v>312</v>
      </c>
      <c r="E128" s="283" t="s">
        <v>1786</v>
      </c>
      <c r="F128" s="284" t="s">
        <v>1787</v>
      </c>
      <c r="G128" s="285" t="s">
        <v>1150</v>
      </c>
      <c r="H128" s="286">
        <v>1</v>
      </c>
      <c r="I128" s="287"/>
      <c r="J128" s="288">
        <f>ROUND(I128*H128,2)</f>
        <v>0</v>
      </c>
      <c r="K128" s="284" t="s">
        <v>619</v>
      </c>
      <c r="L128" s="289"/>
      <c r="M128" s="290" t="s">
        <v>21</v>
      </c>
      <c r="N128" s="291" t="s">
        <v>43</v>
      </c>
      <c r="O128" s="48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5" t="s">
        <v>371</v>
      </c>
      <c r="AT128" s="25" t="s">
        <v>312</v>
      </c>
      <c r="AU128" s="25" t="s">
        <v>81</v>
      </c>
      <c r="AY128" s="25" t="s">
        <v>209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79</v>
      </c>
      <c r="BK128" s="248">
        <f>ROUND(I128*H128,2)</f>
        <v>0</v>
      </c>
      <c r="BL128" s="25" t="s">
        <v>287</v>
      </c>
      <c r="BM128" s="25" t="s">
        <v>374</v>
      </c>
    </row>
    <row r="129" s="1" customFormat="1" ht="16.5" customHeight="1">
      <c r="B129" s="47"/>
      <c r="C129" s="282" t="s">
        <v>371</v>
      </c>
      <c r="D129" s="282" t="s">
        <v>312</v>
      </c>
      <c r="E129" s="283" t="s">
        <v>1788</v>
      </c>
      <c r="F129" s="284" t="s">
        <v>1789</v>
      </c>
      <c r="G129" s="285" t="s">
        <v>1150</v>
      </c>
      <c r="H129" s="286">
        <v>2</v>
      </c>
      <c r="I129" s="287"/>
      <c r="J129" s="288">
        <f>ROUND(I129*H129,2)</f>
        <v>0</v>
      </c>
      <c r="K129" s="284" t="s">
        <v>619</v>
      </c>
      <c r="L129" s="289"/>
      <c r="M129" s="290" t="s">
        <v>21</v>
      </c>
      <c r="N129" s="291" t="s">
        <v>43</v>
      </c>
      <c r="O129" s="48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5" t="s">
        <v>371</v>
      </c>
      <c r="AT129" s="25" t="s">
        <v>312</v>
      </c>
      <c r="AU129" s="25" t="s">
        <v>81</v>
      </c>
      <c r="AY129" s="25" t="s">
        <v>209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79</v>
      </c>
      <c r="BK129" s="248">
        <f>ROUND(I129*H129,2)</f>
        <v>0</v>
      </c>
      <c r="BL129" s="25" t="s">
        <v>287</v>
      </c>
      <c r="BM129" s="25" t="s">
        <v>379</v>
      </c>
    </row>
    <row r="130" s="1" customFormat="1" ht="16.5" customHeight="1">
      <c r="B130" s="47"/>
      <c r="C130" s="237" t="s">
        <v>376</v>
      </c>
      <c r="D130" s="237" t="s">
        <v>211</v>
      </c>
      <c r="E130" s="238" t="s">
        <v>1790</v>
      </c>
      <c r="F130" s="239" t="s">
        <v>1791</v>
      </c>
      <c r="G130" s="240" t="s">
        <v>343</v>
      </c>
      <c r="H130" s="241">
        <v>6</v>
      </c>
      <c r="I130" s="242"/>
      <c r="J130" s="243">
        <f>ROUND(I130*H130,2)</f>
        <v>0</v>
      </c>
      <c r="K130" s="239" t="s">
        <v>21</v>
      </c>
      <c r="L130" s="73"/>
      <c r="M130" s="244" t="s">
        <v>21</v>
      </c>
      <c r="N130" s="245" t="s">
        <v>43</v>
      </c>
      <c r="O130" s="48"/>
      <c r="P130" s="246">
        <f>O130*H130</f>
        <v>0</v>
      </c>
      <c r="Q130" s="246">
        <v>0.00132</v>
      </c>
      <c r="R130" s="246">
        <f>Q130*H130</f>
        <v>0.00792</v>
      </c>
      <c r="S130" s="246">
        <v>0</v>
      </c>
      <c r="T130" s="247">
        <f>S130*H130</f>
        <v>0</v>
      </c>
      <c r="AR130" s="25" t="s">
        <v>287</v>
      </c>
      <c r="AT130" s="25" t="s">
        <v>211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287</v>
      </c>
      <c r="BM130" s="25" t="s">
        <v>384</v>
      </c>
    </row>
    <row r="131" s="1" customFormat="1" ht="16.5" customHeight="1">
      <c r="B131" s="47"/>
      <c r="C131" s="237" t="s">
        <v>381</v>
      </c>
      <c r="D131" s="237" t="s">
        <v>211</v>
      </c>
      <c r="E131" s="238" t="s">
        <v>1792</v>
      </c>
      <c r="F131" s="239" t="s">
        <v>1793</v>
      </c>
      <c r="G131" s="240" t="s">
        <v>343</v>
      </c>
      <c r="H131" s="241">
        <v>1</v>
      </c>
      <c r="I131" s="242"/>
      <c r="J131" s="243">
        <f>ROUND(I131*H131,2)</f>
        <v>0</v>
      </c>
      <c r="K131" s="239" t="s">
        <v>21</v>
      </c>
      <c r="L131" s="73"/>
      <c r="M131" s="244" t="s">
        <v>21</v>
      </c>
      <c r="N131" s="245" t="s">
        <v>43</v>
      </c>
      <c r="O131" s="48"/>
      <c r="P131" s="246">
        <f>O131*H131</f>
        <v>0</v>
      </c>
      <c r="Q131" s="246">
        <v>0.00056999999999999998</v>
      </c>
      <c r="R131" s="246">
        <f>Q131*H131</f>
        <v>0.00056999999999999998</v>
      </c>
      <c r="S131" s="246">
        <v>0</v>
      </c>
      <c r="T131" s="247">
        <f>S131*H131</f>
        <v>0</v>
      </c>
      <c r="AR131" s="25" t="s">
        <v>287</v>
      </c>
      <c r="AT131" s="25" t="s">
        <v>211</v>
      </c>
      <c r="AU131" s="25" t="s">
        <v>81</v>
      </c>
      <c r="AY131" s="25" t="s">
        <v>209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79</v>
      </c>
      <c r="BK131" s="248">
        <f>ROUND(I131*H131,2)</f>
        <v>0</v>
      </c>
      <c r="BL131" s="25" t="s">
        <v>287</v>
      </c>
      <c r="BM131" s="25" t="s">
        <v>391</v>
      </c>
    </row>
    <row r="132" s="1" customFormat="1" ht="16.5" customHeight="1">
      <c r="B132" s="47"/>
      <c r="C132" s="237" t="s">
        <v>387</v>
      </c>
      <c r="D132" s="237" t="s">
        <v>211</v>
      </c>
      <c r="E132" s="238" t="s">
        <v>1794</v>
      </c>
      <c r="F132" s="239" t="s">
        <v>1795</v>
      </c>
      <c r="G132" s="240" t="s">
        <v>343</v>
      </c>
      <c r="H132" s="241">
        <v>2</v>
      </c>
      <c r="I132" s="242"/>
      <c r="J132" s="243">
        <f>ROUND(I132*H132,2)</f>
        <v>0</v>
      </c>
      <c r="K132" s="239" t="s">
        <v>21</v>
      </c>
      <c r="L132" s="73"/>
      <c r="M132" s="244" t="s">
        <v>21</v>
      </c>
      <c r="N132" s="245" t="s">
        <v>43</v>
      </c>
      <c r="O132" s="48"/>
      <c r="P132" s="246">
        <f>O132*H132</f>
        <v>0</v>
      </c>
      <c r="Q132" s="246">
        <v>0.00042000000000000002</v>
      </c>
      <c r="R132" s="246">
        <f>Q132*H132</f>
        <v>0.00084000000000000003</v>
      </c>
      <c r="S132" s="246">
        <v>0</v>
      </c>
      <c r="T132" s="247">
        <f>S132*H132</f>
        <v>0</v>
      </c>
      <c r="AR132" s="25" t="s">
        <v>287</v>
      </c>
      <c r="AT132" s="25" t="s">
        <v>211</v>
      </c>
      <c r="AU132" s="25" t="s">
        <v>81</v>
      </c>
      <c r="AY132" s="25" t="s">
        <v>209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79</v>
      </c>
      <c r="BK132" s="248">
        <f>ROUND(I132*H132,2)</f>
        <v>0</v>
      </c>
      <c r="BL132" s="25" t="s">
        <v>287</v>
      </c>
      <c r="BM132" s="25" t="s">
        <v>396</v>
      </c>
    </row>
    <row r="133" s="1" customFormat="1" ht="16.5" customHeight="1">
      <c r="B133" s="47"/>
      <c r="C133" s="237" t="s">
        <v>393</v>
      </c>
      <c r="D133" s="237" t="s">
        <v>211</v>
      </c>
      <c r="E133" s="238" t="s">
        <v>1796</v>
      </c>
      <c r="F133" s="239" t="s">
        <v>1797</v>
      </c>
      <c r="G133" s="240" t="s">
        <v>343</v>
      </c>
      <c r="H133" s="241">
        <v>15</v>
      </c>
      <c r="I133" s="242"/>
      <c r="J133" s="243">
        <f>ROUND(I133*H133,2)</f>
        <v>0</v>
      </c>
      <c r="K133" s="239" t="s">
        <v>21</v>
      </c>
      <c r="L133" s="73"/>
      <c r="M133" s="244" t="s">
        <v>21</v>
      </c>
      <c r="N133" s="245" t="s">
        <v>43</v>
      </c>
      <c r="O133" s="48"/>
      <c r="P133" s="246">
        <f>O133*H133</f>
        <v>0</v>
      </c>
      <c r="Q133" s="246">
        <v>0.017000000000000001</v>
      </c>
      <c r="R133" s="246">
        <f>Q133*H133</f>
        <v>0.255</v>
      </c>
      <c r="S133" s="246">
        <v>0</v>
      </c>
      <c r="T133" s="247">
        <f>S133*H133</f>
        <v>0</v>
      </c>
      <c r="AR133" s="25" t="s">
        <v>287</v>
      </c>
      <c r="AT133" s="25" t="s">
        <v>211</v>
      </c>
      <c r="AU133" s="25" t="s">
        <v>81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287</v>
      </c>
      <c r="BM133" s="25" t="s">
        <v>616</v>
      </c>
    </row>
    <row r="134" s="1" customFormat="1" ht="25.5" customHeight="1">
      <c r="B134" s="47"/>
      <c r="C134" s="237" t="s">
        <v>398</v>
      </c>
      <c r="D134" s="237" t="s">
        <v>211</v>
      </c>
      <c r="E134" s="238" t="s">
        <v>1798</v>
      </c>
      <c r="F134" s="239" t="s">
        <v>1799</v>
      </c>
      <c r="G134" s="240" t="s">
        <v>299</v>
      </c>
      <c r="H134" s="241">
        <v>0.017000000000000001</v>
      </c>
      <c r="I134" s="242"/>
      <c r="J134" s="243">
        <f>ROUND(I134*H134,2)</f>
        <v>0</v>
      </c>
      <c r="K134" s="239" t="s">
        <v>21</v>
      </c>
      <c r="L134" s="73"/>
      <c r="M134" s="244" t="s">
        <v>21</v>
      </c>
      <c r="N134" s="245" t="s">
        <v>43</v>
      </c>
      <c r="O134" s="48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5" t="s">
        <v>287</v>
      </c>
      <c r="AT134" s="25" t="s">
        <v>211</v>
      </c>
      <c r="AU134" s="25" t="s">
        <v>81</v>
      </c>
      <c r="AY134" s="25" t="s">
        <v>209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79</v>
      </c>
      <c r="BK134" s="248">
        <f>ROUND(I134*H134,2)</f>
        <v>0</v>
      </c>
      <c r="BL134" s="25" t="s">
        <v>287</v>
      </c>
      <c r="BM134" s="25" t="s">
        <v>625</v>
      </c>
    </row>
    <row r="135" s="11" customFormat="1" ht="29.88" customHeight="1">
      <c r="B135" s="221"/>
      <c r="C135" s="222"/>
      <c r="D135" s="223" t="s">
        <v>71</v>
      </c>
      <c r="E135" s="235" t="s">
        <v>1800</v>
      </c>
      <c r="F135" s="235" t="s">
        <v>1801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SUM(P136:P154)</f>
        <v>0</v>
      </c>
      <c r="Q135" s="229"/>
      <c r="R135" s="230">
        <f>SUM(R136:R154)</f>
        <v>6.6359999999999992</v>
      </c>
      <c r="S135" s="229"/>
      <c r="T135" s="231">
        <f>SUM(T136:T154)</f>
        <v>0</v>
      </c>
      <c r="AR135" s="232" t="s">
        <v>79</v>
      </c>
      <c r="AT135" s="233" t="s">
        <v>71</v>
      </c>
      <c r="AU135" s="233" t="s">
        <v>79</v>
      </c>
      <c r="AY135" s="232" t="s">
        <v>209</v>
      </c>
      <c r="BK135" s="234">
        <f>SUM(BK136:BK154)</f>
        <v>0</v>
      </c>
    </row>
    <row r="136" s="1" customFormat="1" ht="25.5" customHeight="1">
      <c r="B136" s="47"/>
      <c r="C136" s="237" t="s">
        <v>403</v>
      </c>
      <c r="D136" s="237" t="s">
        <v>211</v>
      </c>
      <c r="E136" s="238" t="s">
        <v>1802</v>
      </c>
      <c r="F136" s="239" t="s">
        <v>1803</v>
      </c>
      <c r="G136" s="240" t="s">
        <v>343</v>
      </c>
      <c r="H136" s="241">
        <v>3</v>
      </c>
      <c r="I136" s="242"/>
      <c r="J136" s="243">
        <f>ROUND(I136*H136,2)</f>
        <v>0</v>
      </c>
      <c r="K136" s="239" t="s">
        <v>21</v>
      </c>
      <c r="L136" s="73"/>
      <c r="M136" s="244" t="s">
        <v>21</v>
      </c>
      <c r="N136" s="245" t="s">
        <v>43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287</v>
      </c>
      <c r="AT136" s="25" t="s">
        <v>211</v>
      </c>
      <c r="AU136" s="25" t="s">
        <v>81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287</v>
      </c>
      <c r="BM136" s="25" t="s">
        <v>634</v>
      </c>
    </row>
    <row r="137" s="1" customFormat="1" ht="25.5" customHeight="1">
      <c r="B137" s="47"/>
      <c r="C137" s="237" t="s">
        <v>408</v>
      </c>
      <c r="D137" s="237" t="s">
        <v>211</v>
      </c>
      <c r="E137" s="238" t="s">
        <v>1804</v>
      </c>
      <c r="F137" s="239" t="s">
        <v>1805</v>
      </c>
      <c r="G137" s="240" t="s">
        <v>343</v>
      </c>
      <c r="H137" s="241">
        <v>14</v>
      </c>
      <c r="I137" s="242"/>
      <c r="J137" s="243">
        <f>ROUND(I137*H137,2)</f>
        <v>0</v>
      </c>
      <c r="K137" s="239" t="s">
        <v>21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5" t="s">
        <v>287</v>
      </c>
      <c r="AT137" s="25" t="s">
        <v>211</v>
      </c>
      <c r="AU137" s="25" t="s">
        <v>81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287</v>
      </c>
      <c r="BM137" s="25" t="s">
        <v>646</v>
      </c>
    </row>
    <row r="138" s="1" customFormat="1" ht="16.5" customHeight="1">
      <c r="B138" s="47"/>
      <c r="C138" s="282" t="s">
        <v>413</v>
      </c>
      <c r="D138" s="282" t="s">
        <v>312</v>
      </c>
      <c r="E138" s="283" t="s">
        <v>1806</v>
      </c>
      <c r="F138" s="284" t="s">
        <v>1807</v>
      </c>
      <c r="G138" s="285" t="s">
        <v>1150</v>
      </c>
      <c r="H138" s="286">
        <v>2</v>
      </c>
      <c r="I138" s="287"/>
      <c r="J138" s="288">
        <f>ROUND(I138*H138,2)</f>
        <v>0</v>
      </c>
      <c r="K138" s="284" t="s">
        <v>619</v>
      </c>
      <c r="L138" s="289"/>
      <c r="M138" s="290" t="s">
        <v>21</v>
      </c>
      <c r="N138" s="291" t="s">
        <v>43</v>
      </c>
      <c r="O138" s="48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5" t="s">
        <v>371</v>
      </c>
      <c r="AT138" s="25" t="s">
        <v>312</v>
      </c>
      <c r="AU138" s="25" t="s">
        <v>81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287</v>
      </c>
      <c r="BM138" s="25" t="s">
        <v>655</v>
      </c>
    </row>
    <row r="139" s="1" customFormat="1" ht="16.5" customHeight="1">
      <c r="B139" s="47"/>
      <c r="C139" s="282" t="s">
        <v>418</v>
      </c>
      <c r="D139" s="282" t="s">
        <v>312</v>
      </c>
      <c r="E139" s="283" t="s">
        <v>1808</v>
      </c>
      <c r="F139" s="284" t="s">
        <v>1809</v>
      </c>
      <c r="G139" s="285" t="s">
        <v>1150</v>
      </c>
      <c r="H139" s="286">
        <v>1</v>
      </c>
      <c r="I139" s="287"/>
      <c r="J139" s="288">
        <f>ROUND(I139*H139,2)</f>
        <v>0</v>
      </c>
      <c r="K139" s="284" t="s">
        <v>619</v>
      </c>
      <c r="L139" s="289"/>
      <c r="M139" s="290" t="s">
        <v>21</v>
      </c>
      <c r="N139" s="291" t="s">
        <v>43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371</v>
      </c>
      <c r="AT139" s="25" t="s">
        <v>312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287</v>
      </c>
      <c r="BM139" s="25" t="s">
        <v>665</v>
      </c>
    </row>
    <row r="140" s="1" customFormat="1" ht="16.5" customHeight="1">
      <c r="B140" s="47"/>
      <c r="C140" s="282" t="s">
        <v>423</v>
      </c>
      <c r="D140" s="282" t="s">
        <v>312</v>
      </c>
      <c r="E140" s="283" t="s">
        <v>1810</v>
      </c>
      <c r="F140" s="284" t="s">
        <v>1811</v>
      </c>
      <c r="G140" s="285" t="s">
        <v>1150</v>
      </c>
      <c r="H140" s="286">
        <v>2</v>
      </c>
      <c r="I140" s="287"/>
      <c r="J140" s="288">
        <f>ROUND(I140*H140,2)</f>
        <v>0</v>
      </c>
      <c r="K140" s="284" t="s">
        <v>619</v>
      </c>
      <c r="L140" s="289"/>
      <c r="M140" s="290" t="s">
        <v>21</v>
      </c>
      <c r="N140" s="291" t="s">
        <v>43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371</v>
      </c>
      <c r="AT140" s="25" t="s">
        <v>312</v>
      </c>
      <c r="AU140" s="25" t="s">
        <v>81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287</v>
      </c>
      <c r="BM140" s="25" t="s">
        <v>674</v>
      </c>
    </row>
    <row r="141" s="1" customFormat="1" ht="16.5" customHeight="1">
      <c r="B141" s="47"/>
      <c r="C141" s="282" t="s">
        <v>428</v>
      </c>
      <c r="D141" s="282" t="s">
        <v>312</v>
      </c>
      <c r="E141" s="283" t="s">
        <v>1812</v>
      </c>
      <c r="F141" s="284" t="s">
        <v>1813</v>
      </c>
      <c r="G141" s="285" t="s">
        <v>1150</v>
      </c>
      <c r="H141" s="286">
        <v>1</v>
      </c>
      <c r="I141" s="287"/>
      <c r="J141" s="288">
        <f>ROUND(I141*H141,2)</f>
        <v>0</v>
      </c>
      <c r="K141" s="284" t="s">
        <v>619</v>
      </c>
      <c r="L141" s="289"/>
      <c r="M141" s="290" t="s">
        <v>21</v>
      </c>
      <c r="N141" s="291" t="s">
        <v>43</v>
      </c>
      <c r="O141" s="48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5" t="s">
        <v>371</v>
      </c>
      <c r="AT141" s="25" t="s">
        <v>312</v>
      </c>
      <c r="AU141" s="25" t="s">
        <v>81</v>
      </c>
      <c r="AY141" s="25" t="s">
        <v>209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5" t="s">
        <v>79</v>
      </c>
      <c r="BK141" s="248">
        <f>ROUND(I141*H141,2)</f>
        <v>0</v>
      </c>
      <c r="BL141" s="25" t="s">
        <v>287</v>
      </c>
      <c r="BM141" s="25" t="s">
        <v>683</v>
      </c>
    </row>
    <row r="142" s="1" customFormat="1" ht="16.5" customHeight="1">
      <c r="B142" s="47"/>
      <c r="C142" s="282" t="s">
        <v>433</v>
      </c>
      <c r="D142" s="282" t="s">
        <v>312</v>
      </c>
      <c r="E142" s="283" t="s">
        <v>1814</v>
      </c>
      <c r="F142" s="284" t="s">
        <v>1815</v>
      </c>
      <c r="G142" s="285" t="s">
        <v>1150</v>
      </c>
      <c r="H142" s="286">
        <v>1</v>
      </c>
      <c r="I142" s="287"/>
      <c r="J142" s="288">
        <f>ROUND(I142*H142,2)</f>
        <v>0</v>
      </c>
      <c r="K142" s="284" t="s">
        <v>619</v>
      </c>
      <c r="L142" s="289"/>
      <c r="M142" s="290" t="s">
        <v>21</v>
      </c>
      <c r="N142" s="291" t="s">
        <v>43</v>
      </c>
      <c r="O142" s="48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5" t="s">
        <v>371</v>
      </c>
      <c r="AT142" s="25" t="s">
        <v>312</v>
      </c>
      <c r="AU142" s="25" t="s">
        <v>81</v>
      </c>
      <c r="AY142" s="25" t="s">
        <v>209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5" t="s">
        <v>79</v>
      </c>
      <c r="BK142" s="248">
        <f>ROUND(I142*H142,2)</f>
        <v>0</v>
      </c>
      <c r="BL142" s="25" t="s">
        <v>287</v>
      </c>
      <c r="BM142" s="25" t="s">
        <v>446</v>
      </c>
    </row>
    <row r="143" s="1" customFormat="1" ht="16.5" customHeight="1">
      <c r="B143" s="47"/>
      <c r="C143" s="282" t="s">
        <v>439</v>
      </c>
      <c r="D143" s="282" t="s">
        <v>312</v>
      </c>
      <c r="E143" s="283" t="s">
        <v>1816</v>
      </c>
      <c r="F143" s="284" t="s">
        <v>1817</v>
      </c>
      <c r="G143" s="285" t="s">
        <v>1150</v>
      </c>
      <c r="H143" s="286">
        <v>1</v>
      </c>
      <c r="I143" s="287"/>
      <c r="J143" s="288">
        <f>ROUND(I143*H143,2)</f>
        <v>0</v>
      </c>
      <c r="K143" s="284" t="s">
        <v>619</v>
      </c>
      <c r="L143" s="289"/>
      <c r="M143" s="290" t="s">
        <v>21</v>
      </c>
      <c r="N143" s="291" t="s">
        <v>43</v>
      </c>
      <c r="O143" s="48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5" t="s">
        <v>371</v>
      </c>
      <c r="AT143" s="25" t="s">
        <v>312</v>
      </c>
      <c r="AU143" s="25" t="s">
        <v>81</v>
      </c>
      <c r="AY143" s="25" t="s">
        <v>209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79</v>
      </c>
      <c r="BK143" s="248">
        <f>ROUND(I143*H143,2)</f>
        <v>0</v>
      </c>
      <c r="BL143" s="25" t="s">
        <v>287</v>
      </c>
      <c r="BM143" s="25" t="s">
        <v>704</v>
      </c>
    </row>
    <row r="144" s="1" customFormat="1" ht="16.5" customHeight="1">
      <c r="B144" s="47"/>
      <c r="C144" s="282" t="s">
        <v>443</v>
      </c>
      <c r="D144" s="282" t="s">
        <v>312</v>
      </c>
      <c r="E144" s="283" t="s">
        <v>1818</v>
      </c>
      <c r="F144" s="284" t="s">
        <v>1819</v>
      </c>
      <c r="G144" s="285" t="s">
        <v>1150</v>
      </c>
      <c r="H144" s="286">
        <v>1</v>
      </c>
      <c r="I144" s="287"/>
      <c r="J144" s="288">
        <f>ROUND(I144*H144,2)</f>
        <v>0</v>
      </c>
      <c r="K144" s="284" t="s">
        <v>619</v>
      </c>
      <c r="L144" s="289"/>
      <c r="M144" s="290" t="s">
        <v>21</v>
      </c>
      <c r="N144" s="291" t="s">
        <v>43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371</v>
      </c>
      <c r="AT144" s="25" t="s">
        <v>312</v>
      </c>
      <c r="AU144" s="25" t="s">
        <v>81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287</v>
      </c>
      <c r="BM144" s="25" t="s">
        <v>714</v>
      </c>
    </row>
    <row r="145" s="1" customFormat="1" ht="16.5" customHeight="1">
      <c r="B145" s="47"/>
      <c r="C145" s="282" t="s">
        <v>449</v>
      </c>
      <c r="D145" s="282" t="s">
        <v>312</v>
      </c>
      <c r="E145" s="283" t="s">
        <v>1820</v>
      </c>
      <c r="F145" s="284" t="s">
        <v>1821</v>
      </c>
      <c r="G145" s="285" t="s">
        <v>1150</v>
      </c>
      <c r="H145" s="286">
        <v>1</v>
      </c>
      <c r="I145" s="287"/>
      <c r="J145" s="288">
        <f>ROUND(I145*H145,2)</f>
        <v>0</v>
      </c>
      <c r="K145" s="284" t="s">
        <v>619</v>
      </c>
      <c r="L145" s="289"/>
      <c r="M145" s="290" t="s">
        <v>21</v>
      </c>
      <c r="N145" s="291" t="s">
        <v>43</v>
      </c>
      <c r="O145" s="48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5" t="s">
        <v>371</v>
      </c>
      <c r="AT145" s="25" t="s">
        <v>312</v>
      </c>
      <c r="AU145" s="25" t="s">
        <v>81</v>
      </c>
      <c r="AY145" s="25" t="s">
        <v>209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79</v>
      </c>
      <c r="BK145" s="248">
        <f>ROUND(I145*H145,2)</f>
        <v>0</v>
      </c>
      <c r="BL145" s="25" t="s">
        <v>287</v>
      </c>
      <c r="BM145" s="25" t="s">
        <v>724</v>
      </c>
    </row>
    <row r="146" s="1" customFormat="1" ht="16.5" customHeight="1">
      <c r="B146" s="47"/>
      <c r="C146" s="282" t="s">
        <v>455</v>
      </c>
      <c r="D146" s="282" t="s">
        <v>312</v>
      </c>
      <c r="E146" s="283" t="s">
        <v>1822</v>
      </c>
      <c r="F146" s="284" t="s">
        <v>1823</v>
      </c>
      <c r="G146" s="285" t="s">
        <v>1150</v>
      </c>
      <c r="H146" s="286">
        <v>1</v>
      </c>
      <c r="I146" s="287"/>
      <c r="J146" s="288">
        <f>ROUND(I146*H146,2)</f>
        <v>0</v>
      </c>
      <c r="K146" s="284" t="s">
        <v>619</v>
      </c>
      <c r="L146" s="289"/>
      <c r="M146" s="290" t="s">
        <v>21</v>
      </c>
      <c r="N146" s="291" t="s">
        <v>43</v>
      </c>
      <c r="O146" s="48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5" t="s">
        <v>371</v>
      </c>
      <c r="AT146" s="25" t="s">
        <v>312</v>
      </c>
      <c r="AU146" s="25" t="s">
        <v>81</v>
      </c>
      <c r="AY146" s="25" t="s">
        <v>209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5" t="s">
        <v>79</v>
      </c>
      <c r="BK146" s="248">
        <f>ROUND(I146*H146,2)</f>
        <v>0</v>
      </c>
      <c r="BL146" s="25" t="s">
        <v>287</v>
      </c>
      <c r="BM146" s="25" t="s">
        <v>468</v>
      </c>
    </row>
    <row r="147" s="1" customFormat="1" ht="16.5" customHeight="1">
      <c r="B147" s="47"/>
      <c r="C147" s="282" t="s">
        <v>460</v>
      </c>
      <c r="D147" s="282" t="s">
        <v>312</v>
      </c>
      <c r="E147" s="283" t="s">
        <v>1824</v>
      </c>
      <c r="F147" s="284" t="s">
        <v>1825</v>
      </c>
      <c r="G147" s="285" t="s">
        <v>1150</v>
      </c>
      <c r="H147" s="286">
        <v>3</v>
      </c>
      <c r="I147" s="287"/>
      <c r="J147" s="288">
        <f>ROUND(I147*H147,2)</f>
        <v>0</v>
      </c>
      <c r="K147" s="284" t="s">
        <v>619</v>
      </c>
      <c r="L147" s="289"/>
      <c r="M147" s="290" t="s">
        <v>21</v>
      </c>
      <c r="N147" s="291" t="s">
        <v>43</v>
      </c>
      <c r="O147" s="48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5" t="s">
        <v>371</v>
      </c>
      <c r="AT147" s="25" t="s">
        <v>312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287</v>
      </c>
      <c r="BM147" s="25" t="s">
        <v>742</v>
      </c>
    </row>
    <row r="148" s="1" customFormat="1" ht="16.5" customHeight="1">
      <c r="B148" s="47"/>
      <c r="C148" s="282" t="s">
        <v>465</v>
      </c>
      <c r="D148" s="282" t="s">
        <v>312</v>
      </c>
      <c r="E148" s="283" t="s">
        <v>1826</v>
      </c>
      <c r="F148" s="284" t="s">
        <v>1827</v>
      </c>
      <c r="G148" s="285" t="s">
        <v>1150</v>
      </c>
      <c r="H148" s="286">
        <v>2</v>
      </c>
      <c r="I148" s="287"/>
      <c r="J148" s="288">
        <f>ROUND(I148*H148,2)</f>
        <v>0</v>
      </c>
      <c r="K148" s="284" t="s">
        <v>619</v>
      </c>
      <c r="L148" s="289"/>
      <c r="M148" s="290" t="s">
        <v>21</v>
      </c>
      <c r="N148" s="291" t="s">
        <v>43</v>
      </c>
      <c r="O148" s="48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5" t="s">
        <v>371</v>
      </c>
      <c r="AT148" s="25" t="s">
        <v>312</v>
      </c>
      <c r="AU148" s="25" t="s">
        <v>81</v>
      </c>
      <c r="AY148" s="25" t="s">
        <v>209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79</v>
      </c>
      <c r="BK148" s="248">
        <f>ROUND(I148*H148,2)</f>
        <v>0</v>
      </c>
      <c r="BL148" s="25" t="s">
        <v>287</v>
      </c>
      <c r="BM148" s="25" t="s">
        <v>750</v>
      </c>
    </row>
    <row r="149" s="1" customFormat="1" ht="16.5" customHeight="1">
      <c r="B149" s="47"/>
      <c r="C149" s="282" t="s">
        <v>470</v>
      </c>
      <c r="D149" s="282" t="s">
        <v>312</v>
      </c>
      <c r="E149" s="283" t="s">
        <v>1828</v>
      </c>
      <c r="F149" s="284" t="s">
        <v>1829</v>
      </c>
      <c r="G149" s="285" t="s">
        <v>1150</v>
      </c>
      <c r="H149" s="286">
        <v>1</v>
      </c>
      <c r="I149" s="287"/>
      <c r="J149" s="288">
        <f>ROUND(I149*H149,2)</f>
        <v>0</v>
      </c>
      <c r="K149" s="284" t="s">
        <v>619</v>
      </c>
      <c r="L149" s="289"/>
      <c r="M149" s="290" t="s">
        <v>21</v>
      </c>
      <c r="N149" s="291" t="s">
        <v>43</v>
      </c>
      <c r="O149" s="48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5" t="s">
        <v>371</v>
      </c>
      <c r="AT149" s="25" t="s">
        <v>312</v>
      </c>
      <c r="AU149" s="25" t="s">
        <v>81</v>
      </c>
      <c r="AY149" s="25" t="s">
        <v>209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79</v>
      </c>
      <c r="BK149" s="248">
        <f>ROUND(I149*H149,2)</f>
        <v>0</v>
      </c>
      <c r="BL149" s="25" t="s">
        <v>287</v>
      </c>
      <c r="BM149" s="25" t="s">
        <v>760</v>
      </c>
    </row>
    <row r="150" s="1" customFormat="1" ht="16.5" customHeight="1">
      <c r="B150" s="47"/>
      <c r="C150" s="237" t="s">
        <v>477</v>
      </c>
      <c r="D150" s="237" t="s">
        <v>211</v>
      </c>
      <c r="E150" s="238" t="s">
        <v>1830</v>
      </c>
      <c r="F150" s="239" t="s">
        <v>1831</v>
      </c>
      <c r="G150" s="240" t="s">
        <v>1832</v>
      </c>
      <c r="H150" s="241">
        <v>1</v>
      </c>
      <c r="I150" s="242"/>
      <c r="J150" s="243">
        <f>ROUND(I150*H150,2)</f>
        <v>0</v>
      </c>
      <c r="K150" s="239" t="s">
        <v>21</v>
      </c>
      <c r="L150" s="73"/>
      <c r="M150" s="244" t="s">
        <v>21</v>
      </c>
      <c r="N150" s="245" t="s">
        <v>43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287</v>
      </c>
      <c r="AT150" s="25" t="s">
        <v>211</v>
      </c>
      <c r="AU150" s="25" t="s">
        <v>81</v>
      </c>
      <c r="AY150" s="25" t="s">
        <v>209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79</v>
      </c>
      <c r="BK150" s="248">
        <f>ROUND(I150*H150,2)</f>
        <v>0</v>
      </c>
      <c r="BL150" s="25" t="s">
        <v>287</v>
      </c>
      <c r="BM150" s="25" t="s">
        <v>493</v>
      </c>
    </row>
    <row r="151" s="1" customFormat="1" ht="16.5" customHeight="1">
      <c r="B151" s="47"/>
      <c r="C151" s="237" t="s">
        <v>483</v>
      </c>
      <c r="D151" s="237" t="s">
        <v>211</v>
      </c>
      <c r="E151" s="238" t="s">
        <v>1833</v>
      </c>
      <c r="F151" s="239" t="s">
        <v>1834</v>
      </c>
      <c r="G151" s="240" t="s">
        <v>343</v>
      </c>
      <c r="H151" s="241">
        <v>2</v>
      </c>
      <c r="I151" s="242"/>
      <c r="J151" s="243">
        <f>ROUND(I151*H151,2)</f>
        <v>0</v>
      </c>
      <c r="K151" s="239" t="s">
        <v>21</v>
      </c>
      <c r="L151" s="73"/>
      <c r="M151" s="244" t="s">
        <v>21</v>
      </c>
      <c r="N151" s="245" t="s">
        <v>43</v>
      </c>
      <c r="O151" s="48"/>
      <c r="P151" s="246">
        <f>O151*H151</f>
        <v>0</v>
      </c>
      <c r="Q151" s="246">
        <v>0.050000000000000003</v>
      </c>
      <c r="R151" s="246">
        <f>Q151*H151</f>
        <v>0.10000000000000001</v>
      </c>
      <c r="S151" s="246">
        <v>0</v>
      </c>
      <c r="T151" s="247">
        <f>S151*H151</f>
        <v>0</v>
      </c>
      <c r="AR151" s="25" t="s">
        <v>287</v>
      </c>
      <c r="AT151" s="25" t="s">
        <v>211</v>
      </c>
      <c r="AU151" s="25" t="s">
        <v>81</v>
      </c>
      <c r="AY151" s="25" t="s">
        <v>209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79</v>
      </c>
      <c r="BK151" s="248">
        <f>ROUND(I151*H151,2)</f>
        <v>0</v>
      </c>
      <c r="BL151" s="25" t="s">
        <v>287</v>
      </c>
      <c r="BM151" s="25" t="s">
        <v>499</v>
      </c>
    </row>
    <row r="152" s="1" customFormat="1" ht="16.5" customHeight="1">
      <c r="B152" s="47"/>
      <c r="C152" s="237" t="s">
        <v>490</v>
      </c>
      <c r="D152" s="237" t="s">
        <v>211</v>
      </c>
      <c r="E152" s="238" t="s">
        <v>1835</v>
      </c>
      <c r="F152" s="239" t="s">
        <v>1836</v>
      </c>
      <c r="G152" s="240" t="s">
        <v>343</v>
      </c>
      <c r="H152" s="241">
        <v>8</v>
      </c>
      <c r="I152" s="242"/>
      <c r="J152" s="243">
        <f>ROUND(I152*H152,2)</f>
        <v>0</v>
      </c>
      <c r="K152" s="239" t="s">
        <v>21</v>
      </c>
      <c r="L152" s="73"/>
      <c r="M152" s="244" t="s">
        <v>21</v>
      </c>
      <c r="N152" s="245" t="s">
        <v>43</v>
      </c>
      <c r="O152" s="48"/>
      <c r="P152" s="246">
        <f>O152*H152</f>
        <v>0</v>
      </c>
      <c r="Q152" s="246">
        <v>0.81699999999999995</v>
      </c>
      <c r="R152" s="246">
        <f>Q152*H152</f>
        <v>6.5359999999999996</v>
      </c>
      <c r="S152" s="246">
        <v>0</v>
      </c>
      <c r="T152" s="247">
        <f>S152*H152</f>
        <v>0</v>
      </c>
      <c r="AR152" s="25" t="s">
        <v>287</v>
      </c>
      <c r="AT152" s="25" t="s">
        <v>211</v>
      </c>
      <c r="AU152" s="25" t="s">
        <v>81</v>
      </c>
      <c r="AY152" s="25" t="s">
        <v>209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79</v>
      </c>
      <c r="BK152" s="248">
        <f>ROUND(I152*H152,2)</f>
        <v>0</v>
      </c>
      <c r="BL152" s="25" t="s">
        <v>287</v>
      </c>
      <c r="BM152" s="25" t="s">
        <v>504</v>
      </c>
    </row>
    <row r="153" s="1" customFormat="1" ht="16.5" customHeight="1">
      <c r="B153" s="47"/>
      <c r="C153" s="237" t="s">
        <v>496</v>
      </c>
      <c r="D153" s="237" t="s">
        <v>211</v>
      </c>
      <c r="E153" s="238" t="s">
        <v>1837</v>
      </c>
      <c r="F153" s="239" t="s">
        <v>1838</v>
      </c>
      <c r="G153" s="240" t="s">
        <v>268</v>
      </c>
      <c r="H153" s="241">
        <v>130</v>
      </c>
      <c r="I153" s="242"/>
      <c r="J153" s="243">
        <f>ROUND(I153*H153,2)</f>
        <v>0</v>
      </c>
      <c r="K153" s="239" t="s">
        <v>21</v>
      </c>
      <c r="L153" s="73"/>
      <c r="M153" s="244" t="s">
        <v>21</v>
      </c>
      <c r="N153" s="245" t="s">
        <v>43</v>
      </c>
      <c r="O153" s="48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5" t="s">
        <v>287</v>
      </c>
      <c r="AT153" s="25" t="s">
        <v>211</v>
      </c>
      <c r="AU153" s="25" t="s">
        <v>81</v>
      </c>
      <c r="AY153" s="25" t="s">
        <v>209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79</v>
      </c>
      <c r="BK153" s="248">
        <f>ROUND(I153*H153,2)</f>
        <v>0</v>
      </c>
      <c r="BL153" s="25" t="s">
        <v>287</v>
      </c>
      <c r="BM153" s="25" t="s">
        <v>509</v>
      </c>
    </row>
    <row r="154" s="1" customFormat="1" ht="25.5" customHeight="1">
      <c r="B154" s="47"/>
      <c r="C154" s="237" t="s">
        <v>501</v>
      </c>
      <c r="D154" s="237" t="s">
        <v>211</v>
      </c>
      <c r="E154" s="238" t="s">
        <v>1839</v>
      </c>
      <c r="F154" s="239" t="s">
        <v>1840</v>
      </c>
      <c r="G154" s="240" t="s">
        <v>299</v>
      </c>
      <c r="H154" s="241">
        <v>0.86699999999999999</v>
      </c>
      <c r="I154" s="242"/>
      <c r="J154" s="243">
        <f>ROUND(I154*H154,2)</f>
        <v>0</v>
      </c>
      <c r="K154" s="239" t="s">
        <v>21</v>
      </c>
      <c r="L154" s="73"/>
      <c r="M154" s="244" t="s">
        <v>21</v>
      </c>
      <c r="N154" s="245" t="s">
        <v>43</v>
      </c>
      <c r="O154" s="48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5" t="s">
        <v>287</v>
      </c>
      <c r="AT154" s="25" t="s">
        <v>211</v>
      </c>
      <c r="AU154" s="25" t="s">
        <v>81</v>
      </c>
      <c r="AY154" s="25" t="s">
        <v>209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79</v>
      </c>
      <c r="BK154" s="248">
        <f>ROUND(I154*H154,2)</f>
        <v>0</v>
      </c>
      <c r="BL154" s="25" t="s">
        <v>287</v>
      </c>
      <c r="BM154" s="25" t="s">
        <v>513</v>
      </c>
    </row>
    <row r="155" s="11" customFormat="1" ht="37.44" customHeight="1">
      <c r="B155" s="221"/>
      <c r="C155" s="222"/>
      <c r="D155" s="223" t="s">
        <v>71</v>
      </c>
      <c r="E155" s="224" t="s">
        <v>1841</v>
      </c>
      <c r="F155" s="224" t="s">
        <v>1842</v>
      </c>
      <c r="G155" s="222"/>
      <c r="H155" s="222"/>
      <c r="I155" s="225"/>
      <c r="J155" s="226">
        <f>BK155</f>
        <v>0</v>
      </c>
      <c r="K155" s="222"/>
      <c r="L155" s="227"/>
      <c r="M155" s="228"/>
      <c r="N155" s="229"/>
      <c r="O155" s="229"/>
      <c r="P155" s="230">
        <f>P156</f>
        <v>0</v>
      </c>
      <c r="Q155" s="229"/>
      <c r="R155" s="230">
        <f>R156</f>
        <v>0</v>
      </c>
      <c r="S155" s="229"/>
      <c r="T155" s="231">
        <f>T156</f>
        <v>0</v>
      </c>
      <c r="AR155" s="232" t="s">
        <v>216</v>
      </c>
      <c r="AT155" s="233" t="s">
        <v>71</v>
      </c>
      <c r="AU155" s="233" t="s">
        <v>72</v>
      </c>
      <c r="AY155" s="232" t="s">
        <v>209</v>
      </c>
      <c r="BK155" s="234">
        <f>BK156</f>
        <v>0</v>
      </c>
    </row>
    <row r="156" s="11" customFormat="1" ht="19.92" customHeight="1">
      <c r="B156" s="221"/>
      <c r="C156" s="222"/>
      <c r="D156" s="223" t="s">
        <v>71</v>
      </c>
      <c r="E156" s="235" t="s">
        <v>1841</v>
      </c>
      <c r="F156" s="235" t="s">
        <v>1842</v>
      </c>
      <c r="G156" s="222"/>
      <c r="H156" s="222"/>
      <c r="I156" s="225"/>
      <c r="J156" s="236">
        <f>BK156</f>
        <v>0</v>
      </c>
      <c r="K156" s="222"/>
      <c r="L156" s="227"/>
      <c r="M156" s="228"/>
      <c r="N156" s="229"/>
      <c r="O156" s="229"/>
      <c r="P156" s="230">
        <f>P157</f>
        <v>0</v>
      </c>
      <c r="Q156" s="229"/>
      <c r="R156" s="230">
        <f>R157</f>
        <v>0</v>
      </c>
      <c r="S156" s="229"/>
      <c r="T156" s="231">
        <f>T157</f>
        <v>0</v>
      </c>
      <c r="AR156" s="232" t="s">
        <v>216</v>
      </c>
      <c r="AT156" s="233" t="s">
        <v>71</v>
      </c>
      <c r="AU156" s="233" t="s">
        <v>79</v>
      </c>
      <c r="AY156" s="232" t="s">
        <v>209</v>
      </c>
      <c r="BK156" s="234">
        <f>BK157</f>
        <v>0</v>
      </c>
    </row>
    <row r="157" s="1" customFormat="1" ht="16.5" customHeight="1">
      <c r="B157" s="47"/>
      <c r="C157" s="237" t="s">
        <v>506</v>
      </c>
      <c r="D157" s="237" t="s">
        <v>211</v>
      </c>
      <c r="E157" s="238" t="s">
        <v>1841</v>
      </c>
      <c r="F157" s="239" t="s">
        <v>1843</v>
      </c>
      <c r="G157" s="240" t="s">
        <v>223</v>
      </c>
      <c r="H157" s="241">
        <v>12</v>
      </c>
      <c r="I157" s="242"/>
      <c r="J157" s="243">
        <f>ROUND(I157*H157,2)</f>
        <v>0</v>
      </c>
      <c r="K157" s="239" t="s">
        <v>619</v>
      </c>
      <c r="L157" s="73"/>
      <c r="M157" s="244" t="s">
        <v>21</v>
      </c>
      <c r="N157" s="294" t="s">
        <v>43</v>
      </c>
      <c r="O157" s="295"/>
      <c r="P157" s="296">
        <f>O157*H157</f>
        <v>0</v>
      </c>
      <c r="Q157" s="296">
        <v>0</v>
      </c>
      <c r="R157" s="296">
        <f>Q157*H157</f>
        <v>0</v>
      </c>
      <c r="S157" s="296">
        <v>0</v>
      </c>
      <c r="T157" s="297">
        <f>S157*H157</f>
        <v>0</v>
      </c>
      <c r="AR157" s="25" t="s">
        <v>1844</v>
      </c>
      <c r="AT157" s="25" t="s">
        <v>211</v>
      </c>
      <c r="AU157" s="25" t="s">
        <v>81</v>
      </c>
      <c r="AY157" s="25" t="s">
        <v>209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79</v>
      </c>
      <c r="BK157" s="248">
        <f>ROUND(I157*H157,2)</f>
        <v>0</v>
      </c>
      <c r="BL157" s="25" t="s">
        <v>1844</v>
      </c>
      <c r="BM157" s="25" t="s">
        <v>1845</v>
      </c>
    </row>
    <row r="158" s="1" customFormat="1" ht="6.96" customHeight="1">
      <c r="B158" s="68"/>
      <c r="C158" s="69"/>
      <c r="D158" s="69"/>
      <c r="E158" s="69"/>
      <c r="F158" s="69"/>
      <c r="G158" s="69"/>
      <c r="H158" s="69"/>
      <c r="I158" s="180"/>
      <c r="J158" s="69"/>
      <c r="K158" s="69"/>
      <c r="L158" s="73"/>
    </row>
  </sheetData>
  <sheetProtection sheet="1" autoFilter="0" formatColumns="0" formatRows="0" objects="1" scenarios="1" spinCount="100000" saltValue="I95jjccbPZ+lGh3MxF8H1ImwTt678XU2SB+B93RajVWol7Xeej5UT2eHU00hVRkihl0bC3PBUhUaPSWHUVEgCg==" hashValue="OqdhjVwF7zcD+crCfJauONPVUVAZmX7hNcVIRG/f0xb08ujVJtOcaAKTEBYFa8Nxg7gUsAabNNX8d+B1fa7/7w==" algorithmName="SHA-512" password="CC35"/>
  <autoFilter ref="C90:K15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9:H79"/>
    <mergeCell ref="E81:H81"/>
    <mergeCell ref="E83:H83"/>
    <mergeCell ref="G1:H1"/>
    <mergeCell ref="L2:V2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92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153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1846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ROUND(J96,2)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ROUND(SUM(BE96:BE196), 2)</f>
        <v>0</v>
      </c>
      <c r="G32" s="48"/>
      <c r="H32" s="48"/>
      <c r="I32" s="172">
        <v>0.20999999999999999</v>
      </c>
      <c r="J32" s="171">
        <f>ROUND(ROUND((SUM(BE96:BE196)),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ROUND(SUM(BF96:BF196), 2)</f>
        <v>0</v>
      </c>
      <c r="G33" s="48"/>
      <c r="H33" s="48"/>
      <c r="I33" s="172">
        <v>0.14999999999999999</v>
      </c>
      <c r="J33" s="171">
        <f>ROUND(ROUND((SUM(BF96:BF196)),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ROUND(SUM(BG96:BG196),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ROUND(SUM(BH96:BH196),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ROUND(SUM(BI96:BI196),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153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A.3 - ZTI - HZ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J96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161</v>
      </c>
      <c r="E61" s="194"/>
      <c r="F61" s="194"/>
      <c r="G61" s="194"/>
      <c r="H61" s="194"/>
      <c r="I61" s="195"/>
      <c r="J61" s="196">
        <f>J97</f>
        <v>0</v>
      </c>
      <c r="K61" s="197"/>
    </row>
    <row r="62" s="9" customFormat="1" ht="19.92" customHeight="1">
      <c r="B62" s="198"/>
      <c r="C62" s="199"/>
      <c r="D62" s="200" t="s">
        <v>162</v>
      </c>
      <c r="E62" s="201"/>
      <c r="F62" s="201"/>
      <c r="G62" s="201"/>
      <c r="H62" s="201"/>
      <c r="I62" s="202"/>
      <c r="J62" s="203">
        <f>J98</f>
        <v>0</v>
      </c>
      <c r="K62" s="204"/>
    </row>
    <row r="63" s="9" customFormat="1" ht="19.92" customHeight="1">
      <c r="B63" s="198"/>
      <c r="C63" s="199"/>
      <c r="D63" s="200" t="s">
        <v>1847</v>
      </c>
      <c r="E63" s="201"/>
      <c r="F63" s="201"/>
      <c r="G63" s="201"/>
      <c r="H63" s="201"/>
      <c r="I63" s="202"/>
      <c r="J63" s="203">
        <f>J105</f>
        <v>0</v>
      </c>
      <c r="K63" s="204"/>
    </row>
    <row r="64" s="9" customFormat="1" ht="19.92" customHeight="1">
      <c r="B64" s="198"/>
      <c r="C64" s="199"/>
      <c r="D64" s="200" t="s">
        <v>166</v>
      </c>
      <c r="E64" s="201"/>
      <c r="F64" s="201"/>
      <c r="G64" s="201"/>
      <c r="H64" s="201"/>
      <c r="I64" s="202"/>
      <c r="J64" s="203">
        <f>J107</f>
        <v>0</v>
      </c>
      <c r="K64" s="204"/>
    </row>
    <row r="65" s="9" customFormat="1" ht="19.92" customHeight="1">
      <c r="B65" s="198"/>
      <c r="C65" s="199"/>
      <c r="D65" s="200" t="s">
        <v>1848</v>
      </c>
      <c r="E65" s="201"/>
      <c r="F65" s="201"/>
      <c r="G65" s="201"/>
      <c r="H65" s="201"/>
      <c r="I65" s="202"/>
      <c r="J65" s="203">
        <f>J109</f>
        <v>0</v>
      </c>
      <c r="K65" s="204"/>
    </row>
    <row r="66" s="9" customFormat="1" ht="14.88" customHeight="1">
      <c r="B66" s="198"/>
      <c r="C66" s="199"/>
      <c r="D66" s="200" t="s">
        <v>1849</v>
      </c>
      <c r="E66" s="201"/>
      <c r="F66" s="201"/>
      <c r="G66" s="201"/>
      <c r="H66" s="201"/>
      <c r="I66" s="202"/>
      <c r="J66" s="203">
        <f>J110</f>
        <v>0</v>
      </c>
      <c r="K66" s="204"/>
    </row>
    <row r="67" s="9" customFormat="1" ht="14.88" customHeight="1">
      <c r="B67" s="198"/>
      <c r="C67" s="199"/>
      <c r="D67" s="200" t="s">
        <v>1850</v>
      </c>
      <c r="E67" s="201"/>
      <c r="F67" s="201"/>
      <c r="G67" s="201"/>
      <c r="H67" s="201"/>
      <c r="I67" s="202"/>
      <c r="J67" s="203">
        <f>J114</f>
        <v>0</v>
      </c>
      <c r="K67" s="204"/>
    </row>
    <row r="68" s="9" customFormat="1" ht="19.92" customHeight="1">
      <c r="B68" s="198"/>
      <c r="C68" s="199"/>
      <c r="D68" s="200" t="s">
        <v>176</v>
      </c>
      <c r="E68" s="201"/>
      <c r="F68" s="201"/>
      <c r="G68" s="201"/>
      <c r="H68" s="201"/>
      <c r="I68" s="202"/>
      <c r="J68" s="203">
        <f>J121</f>
        <v>0</v>
      </c>
      <c r="K68" s="204"/>
    </row>
    <row r="69" s="8" customFormat="1" ht="24.96" customHeight="1">
      <c r="B69" s="191"/>
      <c r="C69" s="192"/>
      <c r="D69" s="193" t="s">
        <v>177</v>
      </c>
      <c r="E69" s="194"/>
      <c r="F69" s="194"/>
      <c r="G69" s="194"/>
      <c r="H69" s="194"/>
      <c r="I69" s="195"/>
      <c r="J69" s="196">
        <f>J123</f>
        <v>0</v>
      </c>
      <c r="K69" s="197"/>
    </row>
    <row r="70" s="9" customFormat="1" ht="19.92" customHeight="1">
      <c r="B70" s="198"/>
      <c r="C70" s="199"/>
      <c r="D70" s="200" t="s">
        <v>1851</v>
      </c>
      <c r="E70" s="201"/>
      <c r="F70" s="201"/>
      <c r="G70" s="201"/>
      <c r="H70" s="201"/>
      <c r="I70" s="202"/>
      <c r="J70" s="203">
        <f>J124</f>
        <v>0</v>
      </c>
      <c r="K70" s="204"/>
    </row>
    <row r="71" s="9" customFormat="1" ht="19.92" customHeight="1">
      <c r="B71" s="198"/>
      <c r="C71" s="199"/>
      <c r="D71" s="200" t="s">
        <v>1852</v>
      </c>
      <c r="E71" s="201"/>
      <c r="F71" s="201"/>
      <c r="G71" s="201"/>
      <c r="H71" s="201"/>
      <c r="I71" s="202"/>
      <c r="J71" s="203">
        <f>J146</f>
        <v>0</v>
      </c>
      <c r="K71" s="204"/>
    </row>
    <row r="72" s="9" customFormat="1" ht="19.92" customHeight="1">
      <c r="B72" s="198"/>
      <c r="C72" s="199"/>
      <c r="D72" s="200" t="s">
        <v>1853</v>
      </c>
      <c r="E72" s="201"/>
      <c r="F72" s="201"/>
      <c r="G72" s="201"/>
      <c r="H72" s="201"/>
      <c r="I72" s="202"/>
      <c r="J72" s="203">
        <f>J168</f>
        <v>0</v>
      </c>
      <c r="K72" s="204"/>
    </row>
    <row r="73" s="9" customFormat="1" ht="19.92" customHeight="1">
      <c r="B73" s="198"/>
      <c r="C73" s="199"/>
      <c r="D73" s="200" t="s">
        <v>1854</v>
      </c>
      <c r="E73" s="201"/>
      <c r="F73" s="201"/>
      <c r="G73" s="201"/>
      <c r="H73" s="201"/>
      <c r="I73" s="202"/>
      <c r="J73" s="203">
        <f>J181</f>
        <v>0</v>
      </c>
      <c r="K73" s="204"/>
    </row>
    <row r="74" s="8" customFormat="1" ht="24.96" customHeight="1">
      <c r="B74" s="191"/>
      <c r="C74" s="192"/>
      <c r="D74" s="193" t="s">
        <v>1707</v>
      </c>
      <c r="E74" s="194"/>
      <c r="F74" s="194"/>
      <c r="G74" s="194"/>
      <c r="H74" s="194"/>
      <c r="I74" s="195"/>
      <c r="J74" s="196">
        <f>J192</f>
        <v>0</v>
      </c>
      <c r="K74" s="197"/>
    </row>
    <row r="75" s="1" customFormat="1" ht="21.84" customHeight="1">
      <c r="B75" s="47"/>
      <c r="C75" s="48"/>
      <c r="D75" s="48"/>
      <c r="E75" s="48"/>
      <c r="F75" s="48"/>
      <c r="G75" s="48"/>
      <c r="H75" s="48"/>
      <c r="I75" s="158"/>
      <c r="J75" s="48"/>
      <c r="K75" s="52"/>
    </row>
    <row r="76" s="1" customFormat="1" ht="6.96" customHeight="1">
      <c r="B76" s="68"/>
      <c r="C76" s="69"/>
      <c r="D76" s="69"/>
      <c r="E76" s="69"/>
      <c r="F76" s="69"/>
      <c r="G76" s="69"/>
      <c r="H76" s="69"/>
      <c r="I76" s="180"/>
      <c r="J76" s="69"/>
      <c r="K76" s="70"/>
    </row>
    <row r="80" s="1" customFormat="1" ht="6.96" customHeight="1">
      <c r="B80" s="71"/>
      <c r="C80" s="72"/>
      <c r="D80" s="72"/>
      <c r="E80" s="72"/>
      <c r="F80" s="72"/>
      <c r="G80" s="72"/>
      <c r="H80" s="72"/>
      <c r="I80" s="183"/>
      <c r="J80" s="72"/>
      <c r="K80" s="72"/>
      <c r="L80" s="73"/>
    </row>
    <row r="81" s="1" customFormat="1" ht="36.96" customHeight="1">
      <c r="B81" s="47"/>
      <c r="C81" s="74" t="s">
        <v>193</v>
      </c>
      <c r="D81" s="75"/>
      <c r="E81" s="75"/>
      <c r="F81" s="75"/>
      <c r="G81" s="75"/>
      <c r="H81" s="75"/>
      <c r="I81" s="205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4.4" customHeight="1">
      <c r="B83" s="47"/>
      <c r="C83" s="77" t="s">
        <v>18</v>
      </c>
      <c r="D83" s="75"/>
      <c r="E83" s="75"/>
      <c r="F83" s="75"/>
      <c r="G83" s="75"/>
      <c r="H83" s="75"/>
      <c r="I83" s="205"/>
      <c r="J83" s="75"/>
      <c r="K83" s="75"/>
      <c r="L83" s="73"/>
    </row>
    <row r="84" s="1" customFormat="1" ht="16.5" customHeight="1">
      <c r="B84" s="47"/>
      <c r="C84" s="75"/>
      <c r="D84" s="75"/>
      <c r="E84" s="206" t="str">
        <f>E7</f>
        <v>Stavební úpravy Hasičské zbrojnice č.p. 592, Polanka nad Odrou</v>
      </c>
      <c r="F84" s="77"/>
      <c r="G84" s="77"/>
      <c r="H84" s="77"/>
      <c r="I84" s="205"/>
      <c r="J84" s="75"/>
      <c r="K84" s="75"/>
      <c r="L84" s="73"/>
    </row>
    <row r="85">
      <c r="B85" s="29"/>
      <c r="C85" s="77" t="s">
        <v>152</v>
      </c>
      <c r="D85" s="207"/>
      <c r="E85" s="207"/>
      <c r="F85" s="207"/>
      <c r="G85" s="207"/>
      <c r="H85" s="207"/>
      <c r="I85" s="150"/>
      <c r="J85" s="207"/>
      <c r="K85" s="207"/>
      <c r="L85" s="208"/>
    </row>
    <row r="86" s="1" customFormat="1" ht="16.5" customHeight="1">
      <c r="B86" s="47"/>
      <c r="C86" s="75"/>
      <c r="D86" s="75"/>
      <c r="E86" s="206" t="s">
        <v>153</v>
      </c>
      <c r="F86" s="75"/>
      <c r="G86" s="75"/>
      <c r="H86" s="75"/>
      <c r="I86" s="205"/>
      <c r="J86" s="75"/>
      <c r="K86" s="75"/>
      <c r="L86" s="73"/>
    </row>
    <row r="87" s="1" customFormat="1" ht="14.4" customHeight="1">
      <c r="B87" s="47"/>
      <c r="C87" s="77" t="s">
        <v>154</v>
      </c>
      <c r="D87" s="75"/>
      <c r="E87" s="75"/>
      <c r="F87" s="75"/>
      <c r="G87" s="75"/>
      <c r="H87" s="75"/>
      <c r="I87" s="205"/>
      <c r="J87" s="75"/>
      <c r="K87" s="75"/>
      <c r="L87" s="73"/>
    </row>
    <row r="88" s="1" customFormat="1" ht="17.25" customHeight="1">
      <c r="B88" s="47"/>
      <c r="C88" s="75"/>
      <c r="D88" s="75"/>
      <c r="E88" s="83" t="str">
        <f>E11</f>
        <v xml:space="preserve">A.3 - ZTI - HZ </v>
      </c>
      <c r="F88" s="75"/>
      <c r="G88" s="75"/>
      <c r="H88" s="75"/>
      <c r="I88" s="205"/>
      <c r="J88" s="75"/>
      <c r="K88" s="75"/>
      <c r="L88" s="73"/>
    </row>
    <row r="89" s="1" customFormat="1" ht="6.96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" customFormat="1" ht="18" customHeight="1">
      <c r="B90" s="47"/>
      <c r="C90" s="77" t="s">
        <v>23</v>
      </c>
      <c r="D90" s="75"/>
      <c r="E90" s="75"/>
      <c r="F90" s="209" t="str">
        <f>F14</f>
        <v xml:space="preserve"> </v>
      </c>
      <c r="G90" s="75"/>
      <c r="H90" s="75"/>
      <c r="I90" s="210" t="s">
        <v>25</v>
      </c>
      <c r="J90" s="86" t="str">
        <f>IF(J14="","",J14)</f>
        <v>24. 10. 2017</v>
      </c>
      <c r="K90" s="75"/>
      <c r="L90" s="73"/>
    </row>
    <row r="91" s="1" customFormat="1" ht="6.96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="1" customFormat="1">
      <c r="B92" s="47"/>
      <c r="C92" s="77" t="s">
        <v>27</v>
      </c>
      <c r="D92" s="75"/>
      <c r="E92" s="75"/>
      <c r="F92" s="209" t="str">
        <f>E17</f>
        <v>SMO MěOb Polanka nad Odrou</v>
      </c>
      <c r="G92" s="75"/>
      <c r="H92" s="75"/>
      <c r="I92" s="210" t="s">
        <v>33</v>
      </c>
      <c r="J92" s="209" t="str">
        <f>E23</f>
        <v>SPAN s.r.o.</v>
      </c>
      <c r="K92" s="75"/>
      <c r="L92" s="73"/>
    </row>
    <row r="93" s="1" customFormat="1" ht="14.4" customHeight="1">
      <c r="B93" s="47"/>
      <c r="C93" s="77" t="s">
        <v>31</v>
      </c>
      <c r="D93" s="75"/>
      <c r="E93" s="75"/>
      <c r="F93" s="209" t="str">
        <f>IF(E20="","",E20)</f>
        <v/>
      </c>
      <c r="G93" s="75"/>
      <c r="H93" s="75"/>
      <c r="I93" s="205"/>
      <c r="J93" s="75"/>
      <c r="K93" s="75"/>
      <c r="L93" s="73"/>
    </row>
    <row r="94" s="1" customFormat="1" ht="10.32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="10" customFormat="1" ht="29.28" customHeight="1">
      <c r="B95" s="211"/>
      <c r="C95" s="212" t="s">
        <v>194</v>
      </c>
      <c r="D95" s="213" t="s">
        <v>57</v>
      </c>
      <c r="E95" s="213" t="s">
        <v>53</v>
      </c>
      <c r="F95" s="213" t="s">
        <v>195</v>
      </c>
      <c r="G95" s="213" t="s">
        <v>196</v>
      </c>
      <c r="H95" s="213" t="s">
        <v>197</v>
      </c>
      <c r="I95" s="214" t="s">
        <v>198</v>
      </c>
      <c r="J95" s="213" t="s">
        <v>158</v>
      </c>
      <c r="K95" s="215" t="s">
        <v>199</v>
      </c>
      <c r="L95" s="216"/>
      <c r="M95" s="103" t="s">
        <v>200</v>
      </c>
      <c r="N95" s="104" t="s">
        <v>42</v>
      </c>
      <c r="O95" s="104" t="s">
        <v>201</v>
      </c>
      <c r="P95" s="104" t="s">
        <v>202</v>
      </c>
      <c r="Q95" s="104" t="s">
        <v>203</v>
      </c>
      <c r="R95" s="104" t="s">
        <v>204</v>
      </c>
      <c r="S95" s="104" t="s">
        <v>205</v>
      </c>
      <c r="T95" s="105" t="s">
        <v>206</v>
      </c>
    </row>
    <row r="96" s="1" customFormat="1" ht="29.28" customHeight="1">
      <c r="B96" s="47"/>
      <c r="C96" s="109" t="s">
        <v>159</v>
      </c>
      <c r="D96" s="75"/>
      <c r="E96" s="75"/>
      <c r="F96" s="75"/>
      <c r="G96" s="75"/>
      <c r="H96" s="75"/>
      <c r="I96" s="205"/>
      <c r="J96" s="217">
        <f>BK96</f>
        <v>0</v>
      </c>
      <c r="K96" s="75"/>
      <c r="L96" s="73"/>
      <c r="M96" s="106"/>
      <c r="N96" s="107"/>
      <c r="O96" s="107"/>
      <c r="P96" s="218">
        <f>P97+P123+P192</f>
        <v>0</v>
      </c>
      <c r="Q96" s="107"/>
      <c r="R96" s="218">
        <f>R97+R123+R192</f>
        <v>5.67878726</v>
      </c>
      <c r="S96" s="107"/>
      <c r="T96" s="219">
        <f>T97+T123+T192</f>
        <v>0.12494</v>
      </c>
      <c r="AT96" s="25" t="s">
        <v>71</v>
      </c>
      <c r="AU96" s="25" t="s">
        <v>160</v>
      </c>
      <c r="BK96" s="220">
        <f>BK97+BK123+BK192</f>
        <v>0</v>
      </c>
    </row>
    <row r="97" s="11" customFormat="1" ht="37.44" customHeight="1">
      <c r="B97" s="221"/>
      <c r="C97" s="222"/>
      <c r="D97" s="223" t="s">
        <v>71</v>
      </c>
      <c r="E97" s="224" t="s">
        <v>207</v>
      </c>
      <c r="F97" s="224" t="s">
        <v>208</v>
      </c>
      <c r="G97" s="222"/>
      <c r="H97" s="222"/>
      <c r="I97" s="225"/>
      <c r="J97" s="226">
        <f>BK97</f>
        <v>0</v>
      </c>
      <c r="K97" s="222"/>
      <c r="L97" s="227"/>
      <c r="M97" s="228"/>
      <c r="N97" s="229"/>
      <c r="O97" s="229"/>
      <c r="P97" s="230">
        <f>P98+P105+P107+P109+P121</f>
        <v>0</v>
      </c>
      <c r="Q97" s="229"/>
      <c r="R97" s="230">
        <f>R98+R105+R107+R109+R121</f>
        <v>5.3131827600000001</v>
      </c>
      <c r="S97" s="229"/>
      <c r="T97" s="231">
        <f>T98+T105+T107+T109+T121</f>
        <v>0</v>
      </c>
      <c r="AR97" s="232" t="s">
        <v>79</v>
      </c>
      <c r="AT97" s="233" t="s">
        <v>71</v>
      </c>
      <c r="AU97" s="233" t="s">
        <v>72</v>
      </c>
      <c r="AY97" s="232" t="s">
        <v>209</v>
      </c>
      <c r="BK97" s="234">
        <f>BK98+BK105+BK107+BK109+BK121</f>
        <v>0</v>
      </c>
    </row>
    <row r="98" s="11" customFormat="1" ht="19.92" customHeight="1">
      <c r="B98" s="221"/>
      <c r="C98" s="222"/>
      <c r="D98" s="223" t="s">
        <v>71</v>
      </c>
      <c r="E98" s="235" t="s">
        <v>79</v>
      </c>
      <c r="F98" s="235" t="s">
        <v>210</v>
      </c>
      <c r="G98" s="222"/>
      <c r="H98" s="222"/>
      <c r="I98" s="225"/>
      <c r="J98" s="236">
        <f>BK98</f>
        <v>0</v>
      </c>
      <c r="K98" s="222"/>
      <c r="L98" s="227"/>
      <c r="M98" s="228"/>
      <c r="N98" s="229"/>
      <c r="O98" s="229"/>
      <c r="P98" s="230">
        <f>SUM(P99:P104)</f>
        <v>0</v>
      </c>
      <c r="Q98" s="229"/>
      <c r="R98" s="230">
        <f>SUM(R99:R104)</f>
        <v>0</v>
      </c>
      <c r="S98" s="229"/>
      <c r="T98" s="231">
        <f>SUM(T99:T104)</f>
        <v>0</v>
      </c>
      <c r="AR98" s="232" t="s">
        <v>79</v>
      </c>
      <c r="AT98" s="233" t="s">
        <v>71</v>
      </c>
      <c r="AU98" s="233" t="s">
        <v>79</v>
      </c>
      <c r="AY98" s="232" t="s">
        <v>209</v>
      </c>
      <c r="BK98" s="234">
        <f>SUM(BK99:BK104)</f>
        <v>0</v>
      </c>
    </row>
    <row r="99" s="1" customFormat="1" ht="16.5" customHeight="1">
      <c r="B99" s="47"/>
      <c r="C99" s="237" t="s">
        <v>79</v>
      </c>
      <c r="D99" s="237" t="s">
        <v>211</v>
      </c>
      <c r="E99" s="238" t="s">
        <v>1855</v>
      </c>
      <c r="F99" s="239" t="s">
        <v>1856</v>
      </c>
      <c r="G99" s="240" t="s">
        <v>227</v>
      </c>
      <c r="H99" s="241">
        <v>1.1519999999999999</v>
      </c>
      <c r="I99" s="242"/>
      <c r="J99" s="243">
        <f>ROUND(I99*H99,2)</f>
        <v>0</v>
      </c>
      <c r="K99" s="239" t="s">
        <v>215</v>
      </c>
      <c r="L99" s="73"/>
      <c r="M99" s="244" t="s">
        <v>21</v>
      </c>
      <c r="N99" s="245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216</v>
      </c>
      <c r="AT99" s="25" t="s">
        <v>211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216</v>
      </c>
      <c r="BM99" s="25" t="s">
        <v>81</v>
      </c>
    </row>
    <row r="100" s="1" customFormat="1" ht="16.5" customHeight="1">
      <c r="B100" s="47"/>
      <c r="C100" s="237" t="s">
        <v>81</v>
      </c>
      <c r="D100" s="237" t="s">
        <v>211</v>
      </c>
      <c r="E100" s="238" t="s">
        <v>1857</v>
      </c>
      <c r="F100" s="239" t="s">
        <v>1858</v>
      </c>
      <c r="G100" s="240" t="s">
        <v>227</v>
      </c>
      <c r="H100" s="241">
        <v>0.432</v>
      </c>
      <c r="I100" s="242"/>
      <c r="J100" s="243">
        <f>ROUND(I100*H100,2)</f>
        <v>0</v>
      </c>
      <c r="K100" s="239" t="s">
        <v>215</v>
      </c>
      <c r="L100" s="73"/>
      <c r="M100" s="244" t="s">
        <v>21</v>
      </c>
      <c r="N100" s="245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216</v>
      </c>
      <c r="AT100" s="25" t="s">
        <v>211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216</v>
      </c>
      <c r="BM100" s="25" t="s">
        <v>216</v>
      </c>
    </row>
    <row r="101" s="1" customFormat="1" ht="25.5" customHeight="1">
      <c r="B101" s="47"/>
      <c r="C101" s="237" t="s">
        <v>101</v>
      </c>
      <c r="D101" s="237" t="s">
        <v>211</v>
      </c>
      <c r="E101" s="238" t="s">
        <v>1859</v>
      </c>
      <c r="F101" s="239" t="s">
        <v>1860</v>
      </c>
      <c r="G101" s="240" t="s">
        <v>227</v>
      </c>
      <c r="H101" s="241">
        <v>1.5800000000000001</v>
      </c>
      <c r="I101" s="242"/>
      <c r="J101" s="243">
        <f>ROUND(I101*H101,2)</f>
        <v>0</v>
      </c>
      <c r="K101" s="239" t="s">
        <v>215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216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216</v>
      </c>
      <c r="BM101" s="25" t="s">
        <v>1861</v>
      </c>
    </row>
    <row r="102" s="1" customFormat="1" ht="16.5" customHeight="1">
      <c r="B102" s="47"/>
      <c r="C102" s="237" t="s">
        <v>216</v>
      </c>
      <c r="D102" s="237" t="s">
        <v>211</v>
      </c>
      <c r="E102" s="238" t="s">
        <v>276</v>
      </c>
      <c r="F102" s="239" t="s">
        <v>277</v>
      </c>
      <c r="G102" s="240" t="s">
        <v>227</v>
      </c>
      <c r="H102" s="241">
        <v>1.5800000000000001</v>
      </c>
      <c r="I102" s="242"/>
      <c r="J102" s="243">
        <f>ROUND(I102*H102,2)</f>
        <v>0</v>
      </c>
      <c r="K102" s="239" t="s">
        <v>215</v>
      </c>
      <c r="L102" s="73"/>
      <c r="M102" s="244" t="s">
        <v>21</v>
      </c>
      <c r="N102" s="245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216</v>
      </c>
      <c r="AT102" s="25" t="s">
        <v>211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216</v>
      </c>
      <c r="BM102" s="25" t="s">
        <v>232</v>
      </c>
    </row>
    <row r="103" s="1" customFormat="1" ht="16.5" customHeight="1">
      <c r="B103" s="47"/>
      <c r="C103" s="237" t="s">
        <v>234</v>
      </c>
      <c r="D103" s="237" t="s">
        <v>211</v>
      </c>
      <c r="E103" s="238" t="s">
        <v>303</v>
      </c>
      <c r="F103" s="239" t="s">
        <v>304</v>
      </c>
      <c r="G103" s="240" t="s">
        <v>227</v>
      </c>
      <c r="H103" s="241">
        <v>1.1499999999999999</v>
      </c>
      <c r="I103" s="242"/>
      <c r="J103" s="243">
        <f>ROUND(I103*H103,2)</f>
        <v>0</v>
      </c>
      <c r="K103" s="239" t="s">
        <v>215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216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216</v>
      </c>
      <c r="BM103" s="25" t="s">
        <v>237</v>
      </c>
    </row>
    <row r="104" s="1" customFormat="1" ht="16.5" customHeight="1">
      <c r="B104" s="47"/>
      <c r="C104" s="237" t="s">
        <v>239</v>
      </c>
      <c r="D104" s="237" t="s">
        <v>211</v>
      </c>
      <c r="E104" s="238" t="s">
        <v>1862</v>
      </c>
      <c r="F104" s="239" t="s">
        <v>1863</v>
      </c>
      <c r="G104" s="240" t="s">
        <v>227</v>
      </c>
      <c r="H104" s="241">
        <v>0.76800000000000002</v>
      </c>
      <c r="I104" s="242"/>
      <c r="J104" s="243">
        <f>ROUND(I104*H104,2)</f>
        <v>0</v>
      </c>
      <c r="K104" s="239" t="s">
        <v>215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216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216</v>
      </c>
      <c r="BM104" s="25" t="s">
        <v>1864</v>
      </c>
    </row>
    <row r="105" s="11" customFormat="1" ht="29.88" customHeight="1">
      <c r="B105" s="221"/>
      <c r="C105" s="222"/>
      <c r="D105" s="223" t="s">
        <v>71</v>
      </c>
      <c r="E105" s="235" t="s">
        <v>81</v>
      </c>
      <c r="F105" s="235" t="s">
        <v>1865</v>
      </c>
      <c r="G105" s="222"/>
      <c r="H105" s="222"/>
      <c r="I105" s="225"/>
      <c r="J105" s="236">
        <f>BK105</f>
        <v>0</v>
      </c>
      <c r="K105" s="222"/>
      <c r="L105" s="227"/>
      <c r="M105" s="228"/>
      <c r="N105" s="229"/>
      <c r="O105" s="229"/>
      <c r="P105" s="230">
        <f>P106</f>
        <v>0</v>
      </c>
      <c r="Q105" s="229"/>
      <c r="R105" s="230">
        <f>R106</f>
        <v>5.0727600000000006</v>
      </c>
      <c r="S105" s="229"/>
      <c r="T105" s="231">
        <f>T106</f>
        <v>0</v>
      </c>
      <c r="AR105" s="232" t="s">
        <v>79</v>
      </c>
      <c r="AT105" s="233" t="s">
        <v>71</v>
      </c>
      <c r="AU105" s="233" t="s">
        <v>79</v>
      </c>
      <c r="AY105" s="232" t="s">
        <v>209</v>
      </c>
      <c r="BK105" s="234">
        <f>BK106</f>
        <v>0</v>
      </c>
    </row>
    <row r="106" s="1" customFormat="1" ht="25.5" customHeight="1">
      <c r="B106" s="47"/>
      <c r="C106" s="237" t="s">
        <v>245</v>
      </c>
      <c r="D106" s="237" t="s">
        <v>211</v>
      </c>
      <c r="E106" s="238" t="s">
        <v>1866</v>
      </c>
      <c r="F106" s="239" t="s">
        <v>1867</v>
      </c>
      <c r="G106" s="240" t="s">
        <v>390</v>
      </c>
      <c r="H106" s="241">
        <v>22</v>
      </c>
      <c r="I106" s="242"/>
      <c r="J106" s="243">
        <f>ROUND(I106*H106,2)</f>
        <v>0</v>
      </c>
      <c r="K106" s="239" t="s">
        <v>215</v>
      </c>
      <c r="L106" s="73"/>
      <c r="M106" s="244" t="s">
        <v>21</v>
      </c>
      <c r="N106" s="245" t="s">
        <v>43</v>
      </c>
      <c r="O106" s="48"/>
      <c r="P106" s="246">
        <f>O106*H106</f>
        <v>0</v>
      </c>
      <c r="Q106" s="246">
        <v>0.23058000000000001</v>
      </c>
      <c r="R106" s="246">
        <f>Q106*H106</f>
        <v>5.0727600000000006</v>
      </c>
      <c r="S106" s="246">
        <v>0</v>
      </c>
      <c r="T106" s="247">
        <f>S106*H106</f>
        <v>0</v>
      </c>
      <c r="AR106" s="25" t="s">
        <v>216</v>
      </c>
      <c r="AT106" s="25" t="s">
        <v>211</v>
      </c>
      <c r="AU106" s="25" t="s">
        <v>81</v>
      </c>
      <c r="AY106" s="25" t="s">
        <v>209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79</v>
      </c>
      <c r="BK106" s="248">
        <f>ROUND(I106*H106,2)</f>
        <v>0</v>
      </c>
      <c r="BL106" s="25" t="s">
        <v>216</v>
      </c>
      <c r="BM106" s="25" t="s">
        <v>1868</v>
      </c>
    </row>
    <row r="107" s="11" customFormat="1" ht="29.88" customHeight="1">
      <c r="B107" s="221"/>
      <c r="C107" s="222"/>
      <c r="D107" s="223" t="s">
        <v>71</v>
      </c>
      <c r="E107" s="235" t="s">
        <v>216</v>
      </c>
      <c r="F107" s="235" t="s">
        <v>489</v>
      </c>
      <c r="G107" s="222"/>
      <c r="H107" s="222"/>
      <c r="I107" s="225"/>
      <c r="J107" s="236">
        <f>BK107</f>
        <v>0</v>
      </c>
      <c r="K107" s="222"/>
      <c r="L107" s="227"/>
      <c r="M107" s="228"/>
      <c r="N107" s="229"/>
      <c r="O107" s="229"/>
      <c r="P107" s="230">
        <f>P108</f>
        <v>0</v>
      </c>
      <c r="Q107" s="229"/>
      <c r="R107" s="230">
        <f>R108</f>
        <v>0</v>
      </c>
      <c r="S107" s="229"/>
      <c r="T107" s="231">
        <f>T108</f>
        <v>0</v>
      </c>
      <c r="AR107" s="232" t="s">
        <v>79</v>
      </c>
      <c r="AT107" s="233" t="s">
        <v>71</v>
      </c>
      <c r="AU107" s="233" t="s">
        <v>79</v>
      </c>
      <c r="AY107" s="232" t="s">
        <v>209</v>
      </c>
      <c r="BK107" s="234">
        <f>BK108</f>
        <v>0</v>
      </c>
    </row>
    <row r="108" s="1" customFormat="1" ht="16.5" customHeight="1">
      <c r="B108" s="47"/>
      <c r="C108" s="237" t="s">
        <v>232</v>
      </c>
      <c r="D108" s="237" t="s">
        <v>211</v>
      </c>
      <c r="E108" s="238" t="s">
        <v>1869</v>
      </c>
      <c r="F108" s="239" t="s">
        <v>1870</v>
      </c>
      <c r="G108" s="240" t="s">
        <v>227</v>
      </c>
      <c r="H108" s="241">
        <v>0.096000000000000002</v>
      </c>
      <c r="I108" s="242"/>
      <c r="J108" s="243">
        <f>ROUND(I108*H108,2)</f>
        <v>0</v>
      </c>
      <c r="K108" s="239" t="s">
        <v>215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216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216</v>
      </c>
      <c r="BM108" s="25" t="s">
        <v>248</v>
      </c>
    </row>
    <row r="109" s="11" customFormat="1" ht="29.88" customHeight="1">
      <c r="B109" s="221"/>
      <c r="C109" s="222"/>
      <c r="D109" s="223" t="s">
        <v>71</v>
      </c>
      <c r="E109" s="235" t="s">
        <v>232</v>
      </c>
      <c r="F109" s="235" t="s">
        <v>1871</v>
      </c>
      <c r="G109" s="222"/>
      <c r="H109" s="222"/>
      <c r="I109" s="225"/>
      <c r="J109" s="236">
        <f>BK109</f>
        <v>0</v>
      </c>
      <c r="K109" s="222"/>
      <c r="L109" s="227"/>
      <c r="M109" s="228"/>
      <c r="N109" s="229"/>
      <c r="O109" s="229"/>
      <c r="P109" s="230">
        <f>P110+P114</f>
        <v>0</v>
      </c>
      <c r="Q109" s="229"/>
      <c r="R109" s="230">
        <f>R110+R114</f>
        <v>0.24042275999999996</v>
      </c>
      <c r="S109" s="229"/>
      <c r="T109" s="231">
        <f>T110+T114</f>
        <v>0</v>
      </c>
      <c r="AR109" s="232" t="s">
        <v>79</v>
      </c>
      <c r="AT109" s="233" t="s">
        <v>71</v>
      </c>
      <c r="AU109" s="233" t="s">
        <v>79</v>
      </c>
      <c r="AY109" s="232" t="s">
        <v>209</v>
      </c>
      <c r="BK109" s="234">
        <f>BK110+BK114</f>
        <v>0</v>
      </c>
    </row>
    <row r="110" s="11" customFormat="1" ht="14.88" customHeight="1">
      <c r="B110" s="221"/>
      <c r="C110" s="222"/>
      <c r="D110" s="223" t="s">
        <v>71</v>
      </c>
      <c r="E110" s="235" t="s">
        <v>640</v>
      </c>
      <c r="F110" s="235" t="s">
        <v>1872</v>
      </c>
      <c r="G110" s="222"/>
      <c r="H110" s="222"/>
      <c r="I110" s="225"/>
      <c r="J110" s="236">
        <f>BK110</f>
        <v>0</v>
      </c>
      <c r="K110" s="222"/>
      <c r="L110" s="227"/>
      <c r="M110" s="228"/>
      <c r="N110" s="229"/>
      <c r="O110" s="229"/>
      <c r="P110" s="230">
        <f>SUM(P111:P113)</f>
        <v>0</v>
      </c>
      <c r="Q110" s="229"/>
      <c r="R110" s="230">
        <f>SUM(R111:R113)</f>
        <v>0.048252760000000006</v>
      </c>
      <c r="S110" s="229"/>
      <c r="T110" s="231">
        <f>SUM(T111:T113)</f>
        <v>0</v>
      </c>
      <c r="AR110" s="232" t="s">
        <v>79</v>
      </c>
      <c r="AT110" s="233" t="s">
        <v>71</v>
      </c>
      <c r="AU110" s="233" t="s">
        <v>81</v>
      </c>
      <c r="AY110" s="232" t="s">
        <v>209</v>
      </c>
      <c r="BK110" s="234">
        <f>SUM(BK111:BK113)</f>
        <v>0</v>
      </c>
    </row>
    <row r="111" s="1" customFormat="1" ht="25.5" customHeight="1">
      <c r="B111" s="47"/>
      <c r="C111" s="237" t="s">
        <v>254</v>
      </c>
      <c r="D111" s="237" t="s">
        <v>211</v>
      </c>
      <c r="E111" s="238" t="s">
        <v>1873</v>
      </c>
      <c r="F111" s="239" t="s">
        <v>1874</v>
      </c>
      <c r="G111" s="240" t="s">
        <v>390</v>
      </c>
      <c r="H111" s="241">
        <v>15.73</v>
      </c>
      <c r="I111" s="242"/>
      <c r="J111" s="243">
        <f>ROUND(I111*H111,2)</f>
        <v>0</v>
      </c>
      <c r="K111" s="239" t="s">
        <v>215</v>
      </c>
      <c r="L111" s="73"/>
      <c r="M111" s="244" t="s">
        <v>21</v>
      </c>
      <c r="N111" s="245" t="s">
        <v>43</v>
      </c>
      <c r="O111" s="48"/>
      <c r="P111" s="246">
        <f>O111*H111</f>
        <v>0</v>
      </c>
      <c r="Q111" s="246">
        <v>1.0000000000000001E-05</v>
      </c>
      <c r="R111" s="246">
        <f>Q111*H111</f>
        <v>0.00015730000000000003</v>
      </c>
      <c r="S111" s="246">
        <v>0</v>
      </c>
      <c r="T111" s="247">
        <f>S111*H111</f>
        <v>0</v>
      </c>
      <c r="AR111" s="25" t="s">
        <v>216</v>
      </c>
      <c r="AT111" s="25" t="s">
        <v>211</v>
      </c>
      <c r="AU111" s="25" t="s">
        <v>101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216</v>
      </c>
      <c r="BM111" s="25" t="s">
        <v>1875</v>
      </c>
    </row>
    <row r="112" s="1" customFormat="1" ht="16.5" customHeight="1">
      <c r="B112" s="47"/>
      <c r="C112" s="282" t="s">
        <v>237</v>
      </c>
      <c r="D112" s="282" t="s">
        <v>312</v>
      </c>
      <c r="E112" s="283" t="s">
        <v>1876</v>
      </c>
      <c r="F112" s="284" t="s">
        <v>1877</v>
      </c>
      <c r="G112" s="285" t="s">
        <v>343</v>
      </c>
      <c r="H112" s="286">
        <v>16.359000000000002</v>
      </c>
      <c r="I112" s="287"/>
      <c r="J112" s="288">
        <f>ROUND(I112*H112,2)</f>
        <v>0</v>
      </c>
      <c r="K112" s="284" t="s">
        <v>215</v>
      </c>
      <c r="L112" s="289"/>
      <c r="M112" s="290" t="s">
        <v>21</v>
      </c>
      <c r="N112" s="291" t="s">
        <v>43</v>
      </c>
      <c r="O112" s="48"/>
      <c r="P112" s="246">
        <f>O112*H112</f>
        <v>0</v>
      </c>
      <c r="Q112" s="246">
        <v>0.0029399999999999999</v>
      </c>
      <c r="R112" s="246">
        <f>Q112*H112</f>
        <v>0.048095460000000007</v>
      </c>
      <c r="S112" s="246">
        <v>0</v>
      </c>
      <c r="T112" s="247">
        <f>S112*H112</f>
        <v>0</v>
      </c>
      <c r="AR112" s="25" t="s">
        <v>232</v>
      </c>
      <c r="AT112" s="25" t="s">
        <v>312</v>
      </c>
      <c r="AU112" s="25" t="s">
        <v>101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216</v>
      </c>
      <c r="BM112" s="25" t="s">
        <v>1878</v>
      </c>
    </row>
    <row r="113" s="12" customFormat="1">
      <c r="B113" s="249"/>
      <c r="C113" s="250"/>
      <c r="D113" s="251" t="s">
        <v>217</v>
      </c>
      <c r="E113" s="250"/>
      <c r="F113" s="253" t="s">
        <v>1879</v>
      </c>
      <c r="G113" s="250"/>
      <c r="H113" s="254">
        <v>16.359000000000002</v>
      </c>
      <c r="I113" s="255"/>
      <c r="J113" s="250"/>
      <c r="K113" s="250"/>
      <c r="L113" s="256"/>
      <c r="M113" s="257"/>
      <c r="N113" s="258"/>
      <c r="O113" s="258"/>
      <c r="P113" s="258"/>
      <c r="Q113" s="258"/>
      <c r="R113" s="258"/>
      <c r="S113" s="258"/>
      <c r="T113" s="259"/>
      <c r="AT113" s="260" t="s">
        <v>217</v>
      </c>
      <c r="AU113" s="260" t="s">
        <v>101</v>
      </c>
      <c r="AV113" s="12" t="s">
        <v>81</v>
      </c>
      <c r="AW113" s="12" t="s">
        <v>6</v>
      </c>
      <c r="AX113" s="12" t="s">
        <v>79</v>
      </c>
      <c r="AY113" s="260" t="s">
        <v>209</v>
      </c>
    </row>
    <row r="114" s="11" customFormat="1" ht="22.32" customHeight="1">
      <c r="B114" s="221"/>
      <c r="C114" s="222"/>
      <c r="D114" s="223" t="s">
        <v>71</v>
      </c>
      <c r="E114" s="235" t="s">
        <v>650</v>
      </c>
      <c r="F114" s="235" t="s">
        <v>1880</v>
      </c>
      <c r="G114" s="222"/>
      <c r="H114" s="222"/>
      <c r="I114" s="225"/>
      <c r="J114" s="236">
        <f>BK114</f>
        <v>0</v>
      </c>
      <c r="K114" s="222"/>
      <c r="L114" s="227"/>
      <c r="M114" s="228"/>
      <c r="N114" s="229"/>
      <c r="O114" s="229"/>
      <c r="P114" s="230">
        <f>SUM(P115:P120)</f>
        <v>0</v>
      </c>
      <c r="Q114" s="229"/>
      <c r="R114" s="230">
        <f>SUM(R115:R120)</f>
        <v>0.19216999999999995</v>
      </c>
      <c r="S114" s="229"/>
      <c r="T114" s="231">
        <f>SUM(T115:T120)</f>
        <v>0</v>
      </c>
      <c r="AR114" s="232" t="s">
        <v>79</v>
      </c>
      <c r="AT114" s="233" t="s">
        <v>71</v>
      </c>
      <c r="AU114" s="233" t="s">
        <v>81</v>
      </c>
      <c r="AY114" s="232" t="s">
        <v>209</v>
      </c>
      <c r="BK114" s="234">
        <f>SUM(BK115:BK120)</f>
        <v>0</v>
      </c>
    </row>
    <row r="115" s="1" customFormat="1" ht="25.5" customHeight="1">
      <c r="B115" s="47"/>
      <c r="C115" s="237" t="s">
        <v>265</v>
      </c>
      <c r="D115" s="237" t="s">
        <v>211</v>
      </c>
      <c r="E115" s="238" t="s">
        <v>1881</v>
      </c>
      <c r="F115" s="239" t="s">
        <v>1882</v>
      </c>
      <c r="G115" s="240" t="s">
        <v>343</v>
      </c>
      <c r="H115" s="241">
        <v>1</v>
      </c>
      <c r="I115" s="242"/>
      <c r="J115" s="243">
        <f>ROUND(I115*H115,2)</f>
        <v>0</v>
      </c>
      <c r="K115" s="239" t="s">
        <v>215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0.034209999999999997</v>
      </c>
      <c r="R115" s="246">
        <f>Q115*H115</f>
        <v>0.034209999999999997</v>
      </c>
      <c r="S115" s="246">
        <v>0</v>
      </c>
      <c r="T115" s="247">
        <f>S115*H115</f>
        <v>0</v>
      </c>
      <c r="AR115" s="25" t="s">
        <v>216</v>
      </c>
      <c r="AT115" s="25" t="s">
        <v>211</v>
      </c>
      <c r="AU115" s="25" t="s">
        <v>101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216</v>
      </c>
      <c r="BM115" s="25" t="s">
        <v>1883</v>
      </c>
    </row>
    <row r="116" s="1" customFormat="1" ht="25.5" customHeight="1">
      <c r="B116" s="47"/>
      <c r="C116" s="237" t="s">
        <v>271</v>
      </c>
      <c r="D116" s="237" t="s">
        <v>211</v>
      </c>
      <c r="E116" s="238" t="s">
        <v>1884</v>
      </c>
      <c r="F116" s="239" t="s">
        <v>1885</v>
      </c>
      <c r="G116" s="240" t="s">
        <v>343</v>
      </c>
      <c r="H116" s="241">
        <v>1</v>
      </c>
      <c r="I116" s="242"/>
      <c r="J116" s="243">
        <f>ROUND(I116*H116,2)</f>
        <v>0</v>
      </c>
      <c r="K116" s="239" t="s">
        <v>215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0.04027</v>
      </c>
      <c r="R116" s="246">
        <f>Q116*H116</f>
        <v>0.04027</v>
      </c>
      <c r="S116" s="246">
        <v>0</v>
      </c>
      <c r="T116" s="247">
        <f>S116*H116</f>
        <v>0</v>
      </c>
      <c r="AR116" s="25" t="s">
        <v>216</v>
      </c>
      <c r="AT116" s="25" t="s">
        <v>211</v>
      </c>
      <c r="AU116" s="25" t="s">
        <v>101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216</v>
      </c>
      <c r="BM116" s="25" t="s">
        <v>1886</v>
      </c>
    </row>
    <row r="117" s="1" customFormat="1" ht="16.5" customHeight="1">
      <c r="B117" s="47"/>
      <c r="C117" s="237" t="s">
        <v>275</v>
      </c>
      <c r="D117" s="237" t="s">
        <v>211</v>
      </c>
      <c r="E117" s="238" t="s">
        <v>1887</v>
      </c>
      <c r="F117" s="239" t="s">
        <v>1888</v>
      </c>
      <c r="G117" s="240" t="s">
        <v>343</v>
      </c>
      <c r="H117" s="241">
        <v>1</v>
      </c>
      <c r="I117" s="242"/>
      <c r="J117" s="243">
        <f>ROUND(I117*H117,2)</f>
        <v>0</v>
      </c>
      <c r="K117" s="239" t="s">
        <v>215</v>
      </c>
      <c r="L117" s="73"/>
      <c r="M117" s="244" t="s">
        <v>21</v>
      </c>
      <c r="N117" s="245" t="s">
        <v>43</v>
      </c>
      <c r="O117" s="48"/>
      <c r="P117" s="246">
        <f>O117*H117</f>
        <v>0</v>
      </c>
      <c r="Q117" s="246">
        <v>0.040050000000000002</v>
      </c>
      <c r="R117" s="246">
        <f>Q117*H117</f>
        <v>0.040050000000000002</v>
      </c>
      <c r="S117" s="246">
        <v>0</v>
      </c>
      <c r="T117" s="247">
        <f>S117*H117</f>
        <v>0</v>
      </c>
      <c r="AR117" s="25" t="s">
        <v>216</v>
      </c>
      <c r="AT117" s="25" t="s">
        <v>211</v>
      </c>
      <c r="AU117" s="25" t="s">
        <v>101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216</v>
      </c>
      <c r="BM117" s="25" t="s">
        <v>1889</v>
      </c>
    </row>
    <row r="118" s="1" customFormat="1" ht="25.5" customHeight="1">
      <c r="B118" s="47"/>
      <c r="C118" s="237" t="s">
        <v>248</v>
      </c>
      <c r="D118" s="237" t="s">
        <v>211</v>
      </c>
      <c r="E118" s="238" t="s">
        <v>1890</v>
      </c>
      <c r="F118" s="239" t="s">
        <v>1891</v>
      </c>
      <c r="G118" s="240" t="s">
        <v>343</v>
      </c>
      <c r="H118" s="241">
        <v>1</v>
      </c>
      <c r="I118" s="242"/>
      <c r="J118" s="243">
        <f>ROUND(I118*H118,2)</f>
        <v>0</v>
      </c>
      <c r="K118" s="239" t="s">
        <v>215</v>
      </c>
      <c r="L118" s="73"/>
      <c r="M118" s="244" t="s">
        <v>21</v>
      </c>
      <c r="N118" s="245" t="s">
        <v>43</v>
      </c>
      <c r="O118" s="48"/>
      <c r="P118" s="246">
        <f>O118*H118</f>
        <v>0</v>
      </c>
      <c r="Q118" s="246">
        <v>0.032320000000000002</v>
      </c>
      <c r="R118" s="246">
        <f>Q118*H118</f>
        <v>0.032320000000000002</v>
      </c>
      <c r="S118" s="246">
        <v>0</v>
      </c>
      <c r="T118" s="247">
        <f>S118*H118</f>
        <v>0</v>
      </c>
      <c r="AR118" s="25" t="s">
        <v>216</v>
      </c>
      <c r="AT118" s="25" t="s">
        <v>211</v>
      </c>
      <c r="AU118" s="25" t="s">
        <v>101</v>
      </c>
      <c r="AY118" s="25" t="s">
        <v>209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79</v>
      </c>
      <c r="BK118" s="248">
        <f>ROUND(I118*H118,2)</f>
        <v>0</v>
      </c>
      <c r="BL118" s="25" t="s">
        <v>216</v>
      </c>
      <c r="BM118" s="25" t="s">
        <v>1892</v>
      </c>
    </row>
    <row r="119" s="1" customFormat="1" ht="16.5" customHeight="1">
      <c r="B119" s="47"/>
      <c r="C119" s="237" t="s">
        <v>10</v>
      </c>
      <c r="D119" s="237" t="s">
        <v>211</v>
      </c>
      <c r="E119" s="238" t="s">
        <v>1893</v>
      </c>
      <c r="F119" s="239" t="s">
        <v>1894</v>
      </c>
      <c r="G119" s="240" t="s">
        <v>343</v>
      </c>
      <c r="H119" s="241">
        <v>1</v>
      </c>
      <c r="I119" s="242"/>
      <c r="J119" s="243">
        <f>ROUND(I119*H119,2)</f>
        <v>0</v>
      </c>
      <c r="K119" s="239" t="s">
        <v>215</v>
      </c>
      <c r="L119" s="73"/>
      <c r="M119" s="244" t="s">
        <v>21</v>
      </c>
      <c r="N119" s="245" t="s">
        <v>43</v>
      </c>
      <c r="O119" s="48"/>
      <c r="P119" s="246">
        <f>O119*H119</f>
        <v>0</v>
      </c>
      <c r="Q119" s="246">
        <v>0.039059999999999998</v>
      </c>
      <c r="R119" s="246">
        <f>Q119*H119</f>
        <v>0.039059999999999998</v>
      </c>
      <c r="S119" s="246">
        <v>0</v>
      </c>
      <c r="T119" s="247">
        <f>S119*H119</f>
        <v>0</v>
      </c>
      <c r="AR119" s="25" t="s">
        <v>216</v>
      </c>
      <c r="AT119" s="25" t="s">
        <v>211</v>
      </c>
      <c r="AU119" s="25" t="s">
        <v>101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216</v>
      </c>
      <c r="BM119" s="25" t="s">
        <v>1895</v>
      </c>
    </row>
    <row r="120" s="1" customFormat="1" ht="16.5" customHeight="1">
      <c r="B120" s="47"/>
      <c r="C120" s="237" t="s">
        <v>287</v>
      </c>
      <c r="D120" s="237" t="s">
        <v>211</v>
      </c>
      <c r="E120" s="238" t="s">
        <v>1896</v>
      </c>
      <c r="F120" s="239" t="s">
        <v>1897</v>
      </c>
      <c r="G120" s="240" t="s">
        <v>343</v>
      </c>
      <c r="H120" s="241">
        <v>1</v>
      </c>
      <c r="I120" s="242"/>
      <c r="J120" s="243">
        <f>ROUND(I120*H120,2)</f>
        <v>0</v>
      </c>
      <c r="K120" s="239" t="s">
        <v>215</v>
      </c>
      <c r="L120" s="73"/>
      <c r="M120" s="244" t="s">
        <v>21</v>
      </c>
      <c r="N120" s="245" t="s">
        <v>43</v>
      </c>
      <c r="O120" s="48"/>
      <c r="P120" s="246">
        <f>O120*H120</f>
        <v>0</v>
      </c>
      <c r="Q120" s="246">
        <v>0.0062599999999999999</v>
      </c>
      <c r="R120" s="246">
        <f>Q120*H120</f>
        <v>0.0062599999999999999</v>
      </c>
      <c r="S120" s="246">
        <v>0</v>
      </c>
      <c r="T120" s="247">
        <f>S120*H120</f>
        <v>0</v>
      </c>
      <c r="AR120" s="25" t="s">
        <v>216</v>
      </c>
      <c r="AT120" s="25" t="s">
        <v>211</v>
      </c>
      <c r="AU120" s="25" t="s">
        <v>101</v>
      </c>
      <c r="AY120" s="25" t="s">
        <v>209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79</v>
      </c>
      <c r="BK120" s="248">
        <f>ROUND(I120*H120,2)</f>
        <v>0</v>
      </c>
      <c r="BL120" s="25" t="s">
        <v>216</v>
      </c>
      <c r="BM120" s="25" t="s">
        <v>1898</v>
      </c>
    </row>
    <row r="121" s="11" customFormat="1" ht="29.88" customHeight="1">
      <c r="B121" s="221"/>
      <c r="C121" s="222"/>
      <c r="D121" s="223" t="s">
        <v>71</v>
      </c>
      <c r="E121" s="235" t="s">
        <v>1015</v>
      </c>
      <c r="F121" s="235" t="s">
        <v>1016</v>
      </c>
      <c r="G121" s="222"/>
      <c r="H121" s="222"/>
      <c r="I121" s="225"/>
      <c r="J121" s="236">
        <f>BK121</f>
        <v>0</v>
      </c>
      <c r="K121" s="222"/>
      <c r="L121" s="227"/>
      <c r="M121" s="228"/>
      <c r="N121" s="229"/>
      <c r="O121" s="229"/>
      <c r="P121" s="230">
        <f>P122</f>
        <v>0</v>
      </c>
      <c r="Q121" s="229"/>
      <c r="R121" s="230">
        <f>R122</f>
        <v>0</v>
      </c>
      <c r="S121" s="229"/>
      <c r="T121" s="231">
        <f>T122</f>
        <v>0</v>
      </c>
      <c r="AR121" s="232" t="s">
        <v>79</v>
      </c>
      <c r="AT121" s="233" t="s">
        <v>71</v>
      </c>
      <c r="AU121" s="233" t="s">
        <v>79</v>
      </c>
      <c r="AY121" s="232" t="s">
        <v>209</v>
      </c>
      <c r="BK121" s="234">
        <f>BK122</f>
        <v>0</v>
      </c>
    </row>
    <row r="122" s="1" customFormat="1" ht="16.5" customHeight="1">
      <c r="B122" s="47"/>
      <c r="C122" s="237" t="s">
        <v>292</v>
      </c>
      <c r="D122" s="237" t="s">
        <v>211</v>
      </c>
      <c r="E122" s="238" t="s">
        <v>1899</v>
      </c>
      <c r="F122" s="239" t="s">
        <v>1900</v>
      </c>
      <c r="G122" s="240" t="s">
        <v>299</v>
      </c>
      <c r="H122" s="241">
        <v>5.3129999999999997</v>
      </c>
      <c r="I122" s="242"/>
      <c r="J122" s="243">
        <f>ROUND(I122*H122,2)</f>
        <v>0</v>
      </c>
      <c r="K122" s="239" t="s">
        <v>215</v>
      </c>
      <c r="L122" s="73"/>
      <c r="M122" s="244" t="s">
        <v>21</v>
      </c>
      <c r="N122" s="245" t="s">
        <v>43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216</v>
      </c>
      <c r="AT122" s="25" t="s">
        <v>211</v>
      </c>
      <c r="AU122" s="25" t="s">
        <v>81</v>
      </c>
      <c r="AY122" s="25" t="s">
        <v>209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79</v>
      </c>
      <c r="BK122" s="248">
        <f>ROUND(I122*H122,2)</f>
        <v>0</v>
      </c>
      <c r="BL122" s="25" t="s">
        <v>216</v>
      </c>
      <c r="BM122" s="25" t="s">
        <v>1901</v>
      </c>
    </row>
    <row r="123" s="11" customFormat="1" ht="37.44" customHeight="1">
      <c r="B123" s="221"/>
      <c r="C123" s="222"/>
      <c r="D123" s="223" t="s">
        <v>71</v>
      </c>
      <c r="E123" s="224" t="s">
        <v>1021</v>
      </c>
      <c r="F123" s="224" t="s">
        <v>1022</v>
      </c>
      <c r="G123" s="222"/>
      <c r="H123" s="222"/>
      <c r="I123" s="225"/>
      <c r="J123" s="226">
        <f>BK123</f>
        <v>0</v>
      </c>
      <c r="K123" s="222"/>
      <c r="L123" s="227"/>
      <c r="M123" s="228"/>
      <c r="N123" s="229"/>
      <c r="O123" s="229"/>
      <c r="P123" s="230">
        <f>P124+P146+P168+P181</f>
        <v>0</v>
      </c>
      <c r="Q123" s="229"/>
      <c r="R123" s="230">
        <f>R124+R146+R168+R181</f>
        <v>0.3656045</v>
      </c>
      <c r="S123" s="229"/>
      <c r="T123" s="231">
        <f>T124+T146+T168+T181</f>
        <v>0.12494</v>
      </c>
      <c r="AR123" s="232" t="s">
        <v>81</v>
      </c>
      <c r="AT123" s="233" t="s">
        <v>71</v>
      </c>
      <c r="AU123" s="233" t="s">
        <v>72</v>
      </c>
      <c r="AY123" s="232" t="s">
        <v>209</v>
      </c>
      <c r="BK123" s="234">
        <f>BK124+BK146+BK168+BK181</f>
        <v>0</v>
      </c>
    </row>
    <row r="124" s="11" customFormat="1" ht="19.92" customHeight="1">
      <c r="B124" s="221"/>
      <c r="C124" s="222"/>
      <c r="D124" s="223" t="s">
        <v>71</v>
      </c>
      <c r="E124" s="235" t="s">
        <v>1902</v>
      </c>
      <c r="F124" s="235" t="s">
        <v>1903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SUM(P125:P145)</f>
        <v>0</v>
      </c>
      <c r="Q124" s="229"/>
      <c r="R124" s="230">
        <f>SUM(R125:R145)</f>
        <v>0.15377850000000001</v>
      </c>
      <c r="S124" s="229"/>
      <c r="T124" s="231">
        <f>SUM(T125:T145)</f>
        <v>0.073639999999999997</v>
      </c>
      <c r="AR124" s="232" t="s">
        <v>81</v>
      </c>
      <c r="AT124" s="233" t="s">
        <v>71</v>
      </c>
      <c r="AU124" s="233" t="s">
        <v>79</v>
      </c>
      <c r="AY124" s="232" t="s">
        <v>209</v>
      </c>
      <c r="BK124" s="234">
        <f>SUM(BK125:BK145)</f>
        <v>0</v>
      </c>
    </row>
    <row r="125" s="1" customFormat="1" ht="16.5" customHeight="1">
      <c r="B125" s="47"/>
      <c r="C125" s="237" t="s">
        <v>296</v>
      </c>
      <c r="D125" s="237" t="s">
        <v>211</v>
      </c>
      <c r="E125" s="238" t="s">
        <v>1904</v>
      </c>
      <c r="F125" s="239" t="s">
        <v>1905</v>
      </c>
      <c r="G125" s="240" t="s">
        <v>390</v>
      </c>
      <c r="H125" s="241">
        <v>18.149999999999999</v>
      </c>
      <c r="I125" s="242"/>
      <c r="J125" s="243">
        <f>ROUND(I125*H125,2)</f>
        <v>0</v>
      </c>
      <c r="K125" s="239" t="s">
        <v>215</v>
      </c>
      <c r="L125" s="73"/>
      <c r="M125" s="244" t="s">
        <v>21</v>
      </c>
      <c r="N125" s="245" t="s">
        <v>43</v>
      </c>
      <c r="O125" s="48"/>
      <c r="P125" s="246">
        <f>O125*H125</f>
        <v>0</v>
      </c>
      <c r="Q125" s="246">
        <v>0.0012600000000000001</v>
      </c>
      <c r="R125" s="246">
        <f>Q125*H125</f>
        <v>0.022869</v>
      </c>
      <c r="S125" s="246">
        <v>0</v>
      </c>
      <c r="T125" s="247">
        <f>S125*H125</f>
        <v>0</v>
      </c>
      <c r="AR125" s="25" t="s">
        <v>287</v>
      </c>
      <c r="AT125" s="25" t="s">
        <v>211</v>
      </c>
      <c r="AU125" s="25" t="s">
        <v>81</v>
      </c>
      <c r="AY125" s="25" t="s">
        <v>209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25" t="s">
        <v>79</v>
      </c>
      <c r="BK125" s="248">
        <f>ROUND(I125*H125,2)</f>
        <v>0</v>
      </c>
      <c r="BL125" s="25" t="s">
        <v>287</v>
      </c>
      <c r="BM125" s="25" t="s">
        <v>1906</v>
      </c>
    </row>
    <row r="126" s="1" customFormat="1" ht="16.5" customHeight="1">
      <c r="B126" s="47"/>
      <c r="C126" s="237" t="s">
        <v>302</v>
      </c>
      <c r="D126" s="237" t="s">
        <v>211</v>
      </c>
      <c r="E126" s="238" t="s">
        <v>1907</v>
      </c>
      <c r="F126" s="239" t="s">
        <v>1908</v>
      </c>
      <c r="G126" s="240" t="s">
        <v>390</v>
      </c>
      <c r="H126" s="241">
        <v>15.949999999999999</v>
      </c>
      <c r="I126" s="242"/>
      <c r="J126" s="243">
        <f>ROUND(I126*H126,2)</f>
        <v>0</v>
      </c>
      <c r="K126" s="239" t="s">
        <v>215</v>
      </c>
      <c r="L126" s="73"/>
      <c r="M126" s="244" t="s">
        <v>21</v>
      </c>
      <c r="N126" s="245" t="s">
        <v>43</v>
      </c>
      <c r="O126" s="48"/>
      <c r="P126" s="246">
        <f>O126*H126</f>
        <v>0</v>
      </c>
      <c r="Q126" s="246">
        <v>0.0017700000000000001</v>
      </c>
      <c r="R126" s="246">
        <f>Q126*H126</f>
        <v>0.0282315</v>
      </c>
      <c r="S126" s="246">
        <v>0</v>
      </c>
      <c r="T126" s="247">
        <f>S126*H126</f>
        <v>0</v>
      </c>
      <c r="AR126" s="25" t="s">
        <v>287</v>
      </c>
      <c r="AT126" s="25" t="s">
        <v>211</v>
      </c>
      <c r="AU126" s="25" t="s">
        <v>81</v>
      </c>
      <c r="AY126" s="25" t="s">
        <v>209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25" t="s">
        <v>79</v>
      </c>
      <c r="BK126" s="248">
        <f>ROUND(I126*H126,2)</f>
        <v>0</v>
      </c>
      <c r="BL126" s="25" t="s">
        <v>287</v>
      </c>
      <c r="BM126" s="25" t="s">
        <v>1909</v>
      </c>
    </row>
    <row r="127" s="1" customFormat="1" ht="16.5" customHeight="1">
      <c r="B127" s="47"/>
      <c r="C127" s="237" t="s">
        <v>307</v>
      </c>
      <c r="D127" s="237" t="s">
        <v>211</v>
      </c>
      <c r="E127" s="238" t="s">
        <v>1910</v>
      </c>
      <c r="F127" s="239" t="s">
        <v>1911</v>
      </c>
      <c r="G127" s="240" t="s">
        <v>390</v>
      </c>
      <c r="H127" s="241">
        <v>21.449999999999999</v>
      </c>
      <c r="I127" s="242"/>
      <c r="J127" s="243">
        <f>ROUND(I127*H127,2)</f>
        <v>0</v>
      </c>
      <c r="K127" s="239" t="s">
        <v>215</v>
      </c>
      <c r="L127" s="73"/>
      <c r="M127" s="244" t="s">
        <v>21</v>
      </c>
      <c r="N127" s="245" t="s">
        <v>43</v>
      </c>
      <c r="O127" s="48"/>
      <c r="P127" s="246">
        <f>O127*H127</f>
        <v>0</v>
      </c>
      <c r="Q127" s="246">
        <v>0.00076999999999999996</v>
      </c>
      <c r="R127" s="246">
        <f>Q127*H127</f>
        <v>0.0165165</v>
      </c>
      <c r="S127" s="246">
        <v>0</v>
      </c>
      <c r="T127" s="247">
        <f>S127*H127</f>
        <v>0</v>
      </c>
      <c r="AR127" s="25" t="s">
        <v>287</v>
      </c>
      <c r="AT127" s="25" t="s">
        <v>211</v>
      </c>
      <c r="AU127" s="25" t="s">
        <v>81</v>
      </c>
      <c r="AY127" s="25" t="s">
        <v>209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25" t="s">
        <v>79</v>
      </c>
      <c r="BK127" s="248">
        <f>ROUND(I127*H127,2)</f>
        <v>0</v>
      </c>
      <c r="BL127" s="25" t="s">
        <v>287</v>
      </c>
      <c r="BM127" s="25" t="s">
        <v>1912</v>
      </c>
    </row>
    <row r="128" s="1" customFormat="1" ht="16.5" customHeight="1">
      <c r="B128" s="47"/>
      <c r="C128" s="237" t="s">
        <v>9</v>
      </c>
      <c r="D128" s="237" t="s">
        <v>211</v>
      </c>
      <c r="E128" s="238" t="s">
        <v>1913</v>
      </c>
      <c r="F128" s="239" t="s">
        <v>1914</v>
      </c>
      <c r="G128" s="240" t="s">
        <v>390</v>
      </c>
      <c r="H128" s="241">
        <v>40.700000000000003</v>
      </c>
      <c r="I128" s="242"/>
      <c r="J128" s="243">
        <f>ROUND(I128*H128,2)</f>
        <v>0</v>
      </c>
      <c r="K128" s="239" t="s">
        <v>215</v>
      </c>
      <c r="L128" s="73"/>
      <c r="M128" s="244" t="s">
        <v>21</v>
      </c>
      <c r="N128" s="245" t="s">
        <v>43</v>
      </c>
      <c r="O128" s="48"/>
      <c r="P128" s="246">
        <f>O128*H128</f>
        <v>0</v>
      </c>
      <c r="Q128" s="246">
        <v>0.0017700000000000001</v>
      </c>
      <c r="R128" s="246">
        <f>Q128*H128</f>
        <v>0.072039000000000006</v>
      </c>
      <c r="S128" s="246">
        <v>0</v>
      </c>
      <c r="T128" s="247">
        <f>S128*H128</f>
        <v>0</v>
      </c>
      <c r="AR128" s="25" t="s">
        <v>287</v>
      </c>
      <c r="AT128" s="25" t="s">
        <v>211</v>
      </c>
      <c r="AU128" s="25" t="s">
        <v>81</v>
      </c>
      <c r="AY128" s="25" t="s">
        <v>209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5" t="s">
        <v>79</v>
      </c>
      <c r="BK128" s="248">
        <f>ROUND(I128*H128,2)</f>
        <v>0</v>
      </c>
      <c r="BL128" s="25" t="s">
        <v>287</v>
      </c>
      <c r="BM128" s="25" t="s">
        <v>1915</v>
      </c>
    </row>
    <row r="129" s="1" customFormat="1" ht="16.5" customHeight="1">
      <c r="B129" s="47"/>
      <c r="C129" s="237" t="s">
        <v>319</v>
      </c>
      <c r="D129" s="237" t="s">
        <v>211</v>
      </c>
      <c r="E129" s="238" t="s">
        <v>1916</v>
      </c>
      <c r="F129" s="239" t="s">
        <v>1917</v>
      </c>
      <c r="G129" s="240" t="s">
        <v>390</v>
      </c>
      <c r="H129" s="241">
        <v>3.8500000000000001</v>
      </c>
      <c r="I129" s="242"/>
      <c r="J129" s="243">
        <f>ROUND(I129*H129,2)</f>
        <v>0</v>
      </c>
      <c r="K129" s="239" t="s">
        <v>215</v>
      </c>
      <c r="L129" s="73"/>
      <c r="M129" s="244" t="s">
        <v>21</v>
      </c>
      <c r="N129" s="245" t="s">
        <v>43</v>
      </c>
      <c r="O129" s="48"/>
      <c r="P129" s="246">
        <f>O129*H129</f>
        <v>0</v>
      </c>
      <c r="Q129" s="246">
        <v>0.00035</v>
      </c>
      <c r="R129" s="246">
        <f>Q129*H129</f>
        <v>0.0013475</v>
      </c>
      <c r="S129" s="246">
        <v>0</v>
      </c>
      <c r="T129" s="247">
        <f>S129*H129</f>
        <v>0</v>
      </c>
      <c r="AR129" s="25" t="s">
        <v>287</v>
      </c>
      <c r="AT129" s="25" t="s">
        <v>211</v>
      </c>
      <c r="AU129" s="25" t="s">
        <v>81</v>
      </c>
      <c r="AY129" s="25" t="s">
        <v>209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25" t="s">
        <v>79</v>
      </c>
      <c r="BK129" s="248">
        <f>ROUND(I129*H129,2)</f>
        <v>0</v>
      </c>
      <c r="BL129" s="25" t="s">
        <v>287</v>
      </c>
      <c r="BM129" s="25" t="s">
        <v>1918</v>
      </c>
    </row>
    <row r="130" s="1" customFormat="1" ht="16.5" customHeight="1">
      <c r="B130" s="47"/>
      <c r="C130" s="237" t="s">
        <v>324</v>
      </c>
      <c r="D130" s="237" t="s">
        <v>211</v>
      </c>
      <c r="E130" s="238" t="s">
        <v>1919</v>
      </c>
      <c r="F130" s="239" t="s">
        <v>1920</v>
      </c>
      <c r="G130" s="240" t="s">
        <v>390</v>
      </c>
      <c r="H130" s="241">
        <v>2.75</v>
      </c>
      <c r="I130" s="242"/>
      <c r="J130" s="243">
        <f>ROUND(I130*H130,2)</f>
        <v>0</v>
      </c>
      <c r="K130" s="239" t="s">
        <v>215</v>
      </c>
      <c r="L130" s="73"/>
      <c r="M130" s="244" t="s">
        <v>21</v>
      </c>
      <c r="N130" s="245" t="s">
        <v>43</v>
      </c>
      <c r="O130" s="48"/>
      <c r="P130" s="246">
        <f>O130*H130</f>
        <v>0</v>
      </c>
      <c r="Q130" s="246">
        <v>0.00114</v>
      </c>
      <c r="R130" s="246">
        <f>Q130*H130</f>
        <v>0.0031349999999999998</v>
      </c>
      <c r="S130" s="246">
        <v>0</v>
      </c>
      <c r="T130" s="247">
        <f>S130*H130</f>
        <v>0</v>
      </c>
      <c r="AR130" s="25" t="s">
        <v>287</v>
      </c>
      <c r="AT130" s="25" t="s">
        <v>211</v>
      </c>
      <c r="AU130" s="25" t="s">
        <v>81</v>
      </c>
      <c r="AY130" s="25" t="s">
        <v>209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25" t="s">
        <v>79</v>
      </c>
      <c r="BK130" s="248">
        <f>ROUND(I130*H130,2)</f>
        <v>0</v>
      </c>
      <c r="BL130" s="25" t="s">
        <v>287</v>
      </c>
      <c r="BM130" s="25" t="s">
        <v>1921</v>
      </c>
    </row>
    <row r="131" s="1" customFormat="1" ht="16.5" customHeight="1">
      <c r="B131" s="47"/>
      <c r="C131" s="237" t="s">
        <v>329</v>
      </c>
      <c r="D131" s="237" t="s">
        <v>211</v>
      </c>
      <c r="E131" s="238" t="s">
        <v>1922</v>
      </c>
      <c r="F131" s="239" t="s">
        <v>1923</v>
      </c>
      <c r="G131" s="240" t="s">
        <v>343</v>
      </c>
      <c r="H131" s="241">
        <v>7</v>
      </c>
      <c r="I131" s="242"/>
      <c r="J131" s="243">
        <f>ROUND(I131*H131,2)</f>
        <v>0</v>
      </c>
      <c r="K131" s="239" t="s">
        <v>215</v>
      </c>
      <c r="L131" s="73"/>
      <c r="M131" s="244" t="s">
        <v>21</v>
      </c>
      <c r="N131" s="245" t="s">
        <v>43</v>
      </c>
      <c r="O131" s="48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5" t="s">
        <v>287</v>
      </c>
      <c r="AT131" s="25" t="s">
        <v>211</v>
      </c>
      <c r="AU131" s="25" t="s">
        <v>81</v>
      </c>
      <c r="AY131" s="25" t="s">
        <v>209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5" t="s">
        <v>79</v>
      </c>
      <c r="BK131" s="248">
        <f>ROUND(I131*H131,2)</f>
        <v>0</v>
      </c>
      <c r="BL131" s="25" t="s">
        <v>287</v>
      </c>
      <c r="BM131" s="25" t="s">
        <v>477</v>
      </c>
    </row>
    <row r="132" s="1" customFormat="1" ht="16.5" customHeight="1">
      <c r="B132" s="47"/>
      <c r="C132" s="237" t="s">
        <v>335</v>
      </c>
      <c r="D132" s="237" t="s">
        <v>211</v>
      </c>
      <c r="E132" s="238" t="s">
        <v>1924</v>
      </c>
      <c r="F132" s="239" t="s">
        <v>1925</v>
      </c>
      <c r="G132" s="240" t="s">
        <v>343</v>
      </c>
      <c r="H132" s="241">
        <v>2</v>
      </c>
      <c r="I132" s="242"/>
      <c r="J132" s="243">
        <f>ROUND(I132*H132,2)</f>
        <v>0</v>
      </c>
      <c r="K132" s="239" t="s">
        <v>215</v>
      </c>
      <c r="L132" s="73"/>
      <c r="M132" s="244" t="s">
        <v>21</v>
      </c>
      <c r="N132" s="245" t="s">
        <v>43</v>
      </c>
      <c r="O132" s="48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5" t="s">
        <v>287</v>
      </c>
      <c r="AT132" s="25" t="s">
        <v>211</v>
      </c>
      <c r="AU132" s="25" t="s">
        <v>81</v>
      </c>
      <c r="AY132" s="25" t="s">
        <v>209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25" t="s">
        <v>79</v>
      </c>
      <c r="BK132" s="248">
        <f>ROUND(I132*H132,2)</f>
        <v>0</v>
      </c>
      <c r="BL132" s="25" t="s">
        <v>287</v>
      </c>
      <c r="BM132" s="25" t="s">
        <v>490</v>
      </c>
    </row>
    <row r="133" s="1" customFormat="1" ht="16.5" customHeight="1">
      <c r="B133" s="47"/>
      <c r="C133" s="237" t="s">
        <v>340</v>
      </c>
      <c r="D133" s="237" t="s">
        <v>211</v>
      </c>
      <c r="E133" s="238" t="s">
        <v>1926</v>
      </c>
      <c r="F133" s="239" t="s">
        <v>1927</v>
      </c>
      <c r="G133" s="240" t="s">
        <v>343</v>
      </c>
      <c r="H133" s="241">
        <v>5</v>
      </c>
      <c r="I133" s="242"/>
      <c r="J133" s="243">
        <f>ROUND(I133*H133,2)</f>
        <v>0</v>
      </c>
      <c r="K133" s="239" t="s">
        <v>215</v>
      </c>
      <c r="L133" s="73"/>
      <c r="M133" s="244" t="s">
        <v>21</v>
      </c>
      <c r="N133" s="245" t="s">
        <v>43</v>
      </c>
      <c r="O133" s="48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5" t="s">
        <v>287</v>
      </c>
      <c r="AT133" s="25" t="s">
        <v>211</v>
      </c>
      <c r="AU133" s="25" t="s">
        <v>81</v>
      </c>
      <c r="AY133" s="25" t="s">
        <v>209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5" t="s">
        <v>79</v>
      </c>
      <c r="BK133" s="248">
        <f>ROUND(I133*H133,2)</f>
        <v>0</v>
      </c>
      <c r="BL133" s="25" t="s">
        <v>287</v>
      </c>
      <c r="BM133" s="25" t="s">
        <v>501</v>
      </c>
    </row>
    <row r="134" s="1" customFormat="1" ht="16.5" customHeight="1">
      <c r="B134" s="47"/>
      <c r="C134" s="282" t="s">
        <v>346</v>
      </c>
      <c r="D134" s="282" t="s">
        <v>312</v>
      </c>
      <c r="E134" s="283" t="s">
        <v>1928</v>
      </c>
      <c r="F134" s="284" t="s">
        <v>1929</v>
      </c>
      <c r="G134" s="285" t="s">
        <v>343</v>
      </c>
      <c r="H134" s="286">
        <v>10</v>
      </c>
      <c r="I134" s="287"/>
      <c r="J134" s="288">
        <f>ROUND(I134*H134,2)</f>
        <v>0</v>
      </c>
      <c r="K134" s="284" t="s">
        <v>215</v>
      </c>
      <c r="L134" s="289"/>
      <c r="M134" s="290" t="s">
        <v>21</v>
      </c>
      <c r="N134" s="291" t="s">
        <v>43</v>
      </c>
      <c r="O134" s="48"/>
      <c r="P134" s="246">
        <f>O134*H134</f>
        <v>0</v>
      </c>
      <c r="Q134" s="246">
        <v>0.00042000000000000002</v>
      </c>
      <c r="R134" s="246">
        <f>Q134*H134</f>
        <v>0.0042000000000000006</v>
      </c>
      <c r="S134" s="246">
        <v>0</v>
      </c>
      <c r="T134" s="247">
        <f>S134*H134</f>
        <v>0</v>
      </c>
      <c r="AR134" s="25" t="s">
        <v>371</v>
      </c>
      <c r="AT134" s="25" t="s">
        <v>312</v>
      </c>
      <c r="AU134" s="25" t="s">
        <v>81</v>
      </c>
      <c r="AY134" s="25" t="s">
        <v>209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5" t="s">
        <v>79</v>
      </c>
      <c r="BK134" s="248">
        <f>ROUND(I134*H134,2)</f>
        <v>0</v>
      </c>
      <c r="BL134" s="25" t="s">
        <v>287</v>
      </c>
      <c r="BM134" s="25" t="s">
        <v>1930</v>
      </c>
    </row>
    <row r="135" s="1" customFormat="1" ht="16.5" customHeight="1">
      <c r="B135" s="47"/>
      <c r="C135" s="282" t="s">
        <v>351</v>
      </c>
      <c r="D135" s="282" t="s">
        <v>312</v>
      </c>
      <c r="E135" s="283" t="s">
        <v>1931</v>
      </c>
      <c r="F135" s="284" t="s">
        <v>1932</v>
      </c>
      <c r="G135" s="285" t="s">
        <v>343</v>
      </c>
      <c r="H135" s="286">
        <v>4</v>
      </c>
      <c r="I135" s="287"/>
      <c r="J135" s="288">
        <f>ROUND(I135*H135,2)</f>
        <v>0</v>
      </c>
      <c r="K135" s="284" t="s">
        <v>21</v>
      </c>
      <c r="L135" s="289"/>
      <c r="M135" s="290" t="s">
        <v>21</v>
      </c>
      <c r="N135" s="291" t="s">
        <v>43</v>
      </c>
      <c r="O135" s="48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5" t="s">
        <v>371</v>
      </c>
      <c r="AT135" s="25" t="s">
        <v>312</v>
      </c>
      <c r="AU135" s="25" t="s">
        <v>81</v>
      </c>
      <c r="AY135" s="25" t="s">
        <v>209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25" t="s">
        <v>79</v>
      </c>
      <c r="BK135" s="248">
        <f>ROUND(I135*H135,2)</f>
        <v>0</v>
      </c>
      <c r="BL135" s="25" t="s">
        <v>287</v>
      </c>
      <c r="BM135" s="25" t="s">
        <v>1933</v>
      </c>
    </row>
    <row r="136" s="1" customFormat="1" ht="16.5" customHeight="1">
      <c r="B136" s="47"/>
      <c r="C136" s="237" t="s">
        <v>355</v>
      </c>
      <c r="D136" s="237" t="s">
        <v>211</v>
      </c>
      <c r="E136" s="238" t="s">
        <v>1934</v>
      </c>
      <c r="F136" s="239" t="s">
        <v>1935</v>
      </c>
      <c r="G136" s="240" t="s">
        <v>390</v>
      </c>
      <c r="H136" s="241">
        <v>9</v>
      </c>
      <c r="I136" s="242"/>
      <c r="J136" s="243">
        <f>ROUND(I136*H136,2)</f>
        <v>0</v>
      </c>
      <c r="K136" s="239" t="s">
        <v>21</v>
      </c>
      <c r="L136" s="73"/>
      <c r="M136" s="244" t="s">
        <v>21</v>
      </c>
      <c r="N136" s="245" t="s">
        <v>43</v>
      </c>
      <c r="O136" s="48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5" t="s">
        <v>287</v>
      </c>
      <c r="AT136" s="25" t="s">
        <v>211</v>
      </c>
      <c r="AU136" s="25" t="s">
        <v>81</v>
      </c>
      <c r="AY136" s="25" t="s">
        <v>209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25" t="s">
        <v>79</v>
      </c>
      <c r="BK136" s="248">
        <f>ROUND(I136*H136,2)</f>
        <v>0</v>
      </c>
      <c r="BL136" s="25" t="s">
        <v>287</v>
      </c>
      <c r="BM136" s="25" t="s">
        <v>344</v>
      </c>
    </row>
    <row r="137" s="1" customFormat="1" ht="16.5" customHeight="1">
      <c r="B137" s="47"/>
      <c r="C137" s="237" t="s">
        <v>361</v>
      </c>
      <c r="D137" s="237" t="s">
        <v>211</v>
      </c>
      <c r="E137" s="238" t="s">
        <v>1936</v>
      </c>
      <c r="F137" s="239" t="s">
        <v>1937</v>
      </c>
      <c r="G137" s="240" t="s">
        <v>343</v>
      </c>
      <c r="H137" s="241">
        <v>3</v>
      </c>
      <c r="I137" s="242"/>
      <c r="J137" s="243">
        <f>ROUND(I137*H137,2)</f>
        <v>0</v>
      </c>
      <c r="K137" s="239" t="s">
        <v>215</v>
      </c>
      <c r="L137" s="73"/>
      <c r="M137" s="244" t="s">
        <v>21</v>
      </c>
      <c r="N137" s="245" t="s">
        <v>43</v>
      </c>
      <c r="O137" s="48"/>
      <c r="P137" s="246">
        <f>O137*H137</f>
        <v>0</v>
      </c>
      <c r="Q137" s="246">
        <v>0.00056999999999999998</v>
      </c>
      <c r="R137" s="246">
        <f>Q137*H137</f>
        <v>0.0017099999999999999</v>
      </c>
      <c r="S137" s="246">
        <v>0</v>
      </c>
      <c r="T137" s="247">
        <f>S137*H137</f>
        <v>0</v>
      </c>
      <c r="AR137" s="25" t="s">
        <v>287</v>
      </c>
      <c r="AT137" s="25" t="s">
        <v>211</v>
      </c>
      <c r="AU137" s="25" t="s">
        <v>81</v>
      </c>
      <c r="AY137" s="25" t="s">
        <v>209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5" t="s">
        <v>79</v>
      </c>
      <c r="BK137" s="248">
        <f>ROUND(I137*H137,2)</f>
        <v>0</v>
      </c>
      <c r="BL137" s="25" t="s">
        <v>287</v>
      </c>
      <c r="BM137" s="25" t="s">
        <v>1938</v>
      </c>
    </row>
    <row r="138" s="1" customFormat="1" ht="16.5" customHeight="1">
      <c r="B138" s="47"/>
      <c r="C138" s="237" t="s">
        <v>366</v>
      </c>
      <c r="D138" s="237" t="s">
        <v>211</v>
      </c>
      <c r="E138" s="238" t="s">
        <v>1939</v>
      </c>
      <c r="F138" s="239" t="s">
        <v>1940</v>
      </c>
      <c r="G138" s="240" t="s">
        <v>343</v>
      </c>
      <c r="H138" s="241">
        <v>3</v>
      </c>
      <c r="I138" s="242"/>
      <c r="J138" s="243">
        <f>ROUND(I138*H138,2)</f>
        <v>0</v>
      </c>
      <c r="K138" s="239" t="s">
        <v>215</v>
      </c>
      <c r="L138" s="73"/>
      <c r="M138" s="244" t="s">
        <v>21</v>
      </c>
      <c r="N138" s="245" t="s">
        <v>43</v>
      </c>
      <c r="O138" s="48"/>
      <c r="P138" s="246">
        <f>O138*H138</f>
        <v>0</v>
      </c>
      <c r="Q138" s="246">
        <v>0.00029</v>
      </c>
      <c r="R138" s="246">
        <f>Q138*H138</f>
        <v>0.00087000000000000001</v>
      </c>
      <c r="S138" s="246">
        <v>0</v>
      </c>
      <c r="T138" s="247">
        <f>S138*H138</f>
        <v>0</v>
      </c>
      <c r="AR138" s="25" t="s">
        <v>287</v>
      </c>
      <c r="AT138" s="25" t="s">
        <v>211</v>
      </c>
      <c r="AU138" s="25" t="s">
        <v>81</v>
      </c>
      <c r="AY138" s="25" t="s">
        <v>209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5" t="s">
        <v>79</v>
      </c>
      <c r="BK138" s="248">
        <f>ROUND(I138*H138,2)</f>
        <v>0</v>
      </c>
      <c r="BL138" s="25" t="s">
        <v>287</v>
      </c>
      <c r="BM138" s="25" t="s">
        <v>1941</v>
      </c>
    </row>
    <row r="139" s="1" customFormat="1" ht="16.5" customHeight="1">
      <c r="B139" s="47"/>
      <c r="C139" s="237" t="s">
        <v>371</v>
      </c>
      <c r="D139" s="237" t="s">
        <v>211</v>
      </c>
      <c r="E139" s="238" t="s">
        <v>1942</v>
      </c>
      <c r="F139" s="239" t="s">
        <v>1943</v>
      </c>
      <c r="G139" s="240" t="s">
        <v>343</v>
      </c>
      <c r="H139" s="241">
        <v>1</v>
      </c>
      <c r="I139" s="242"/>
      <c r="J139" s="243">
        <f>ROUND(I139*H139,2)</f>
        <v>0</v>
      </c>
      <c r="K139" s="239" t="s">
        <v>619</v>
      </c>
      <c r="L139" s="73"/>
      <c r="M139" s="244" t="s">
        <v>21</v>
      </c>
      <c r="N139" s="245" t="s">
        <v>43</v>
      </c>
      <c r="O139" s="48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5" t="s">
        <v>287</v>
      </c>
      <c r="AT139" s="25" t="s">
        <v>211</v>
      </c>
      <c r="AU139" s="25" t="s">
        <v>81</v>
      </c>
      <c r="AY139" s="25" t="s">
        <v>209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25" t="s">
        <v>79</v>
      </c>
      <c r="BK139" s="248">
        <f>ROUND(I139*H139,2)</f>
        <v>0</v>
      </c>
      <c r="BL139" s="25" t="s">
        <v>287</v>
      </c>
      <c r="BM139" s="25" t="s">
        <v>354</v>
      </c>
    </row>
    <row r="140" s="1" customFormat="1" ht="16.5" customHeight="1">
      <c r="B140" s="47"/>
      <c r="C140" s="237" t="s">
        <v>376</v>
      </c>
      <c r="D140" s="237" t="s">
        <v>211</v>
      </c>
      <c r="E140" s="238" t="s">
        <v>1944</v>
      </c>
      <c r="F140" s="239" t="s">
        <v>1945</v>
      </c>
      <c r="G140" s="240" t="s">
        <v>390</v>
      </c>
      <c r="H140" s="241">
        <v>105.38</v>
      </c>
      <c r="I140" s="242"/>
      <c r="J140" s="243">
        <f>ROUND(I140*H140,2)</f>
        <v>0</v>
      </c>
      <c r="K140" s="239" t="s">
        <v>215</v>
      </c>
      <c r="L140" s="73"/>
      <c r="M140" s="244" t="s">
        <v>21</v>
      </c>
      <c r="N140" s="245" t="s">
        <v>43</v>
      </c>
      <c r="O140" s="48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5" t="s">
        <v>287</v>
      </c>
      <c r="AT140" s="25" t="s">
        <v>211</v>
      </c>
      <c r="AU140" s="25" t="s">
        <v>81</v>
      </c>
      <c r="AY140" s="25" t="s">
        <v>209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25" t="s">
        <v>79</v>
      </c>
      <c r="BK140" s="248">
        <f>ROUND(I140*H140,2)</f>
        <v>0</v>
      </c>
      <c r="BL140" s="25" t="s">
        <v>287</v>
      </c>
      <c r="BM140" s="25" t="s">
        <v>369</v>
      </c>
    </row>
    <row r="141" s="12" customFormat="1">
      <c r="B141" s="249"/>
      <c r="C141" s="250"/>
      <c r="D141" s="251" t="s">
        <v>217</v>
      </c>
      <c r="E141" s="252" t="s">
        <v>21</v>
      </c>
      <c r="F141" s="253" t="s">
        <v>1946</v>
      </c>
      <c r="G141" s="250"/>
      <c r="H141" s="254">
        <v>105.38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217</v>
      </c>
      <c r="AU141" s="260" t="s">
        <v>81</v>
      </c>
      <c r="AV141" s="12" t="s">
        <v>81</v>
      </c>
      <c r="AW141" s="12" t="s">
        <v>35</v>
      </c>
      <c r="AX141" s="12" t="s">
        <v>72</v>
      </c>
      <c r="AY141" s="260" t="s">
        <v>209</v>
      </c>
    </row>
    <row r="142" s="14" customFormat="1">
      <c r="B142" s="271"/>
      <c r="C142" s="272"/>
      <c r="D142" s="251" t="s">
        <v>217</v>
      </c>
      <c r="E142" s="273" t="s">
        <v>21</v>
      </c>
      <c r="F142" s="274" t="s">
        <v>220</v>
      </c>
      <c r="G142" s="272"/>
      <c r="H142" s="275">
        <v>105.38</v>
      </c>
      <c r="I142" s="276"/>
      <c r="J142" s="272"/>
      <c r="K142" s="272"/>
      <c r="L142" s="277"/>
      <c r="M142" s="278"/>
      <c r="N142" s="279"/>
      <c r="O142" s="279"/>
      <c r="P142" s="279"/>
      <c r="Q142" s="279"/>
      <c r="R142" s="279"/>
      <c r="S142" s="279"/>
      <c r="T142" s="280"/>
      <c r="AT142" s="281" t="s">
        <v>217</v>
      </c>
      <c r="AU142" s="281" t="s">
        <v>81</v>
      </c>
      <c r="AV142" s="14" t="s">
        <v>216</v>
      </c>
      <c r="AW142" s="14" t="s">
        <v>35</v>
      </c>
      <c r="AX142" s="14" t="s">
        <v>79</v>
      </c>
      <c r="AY142" s="281" t="s">
        <v>209</v>
      </c>
    </row>
    <row r="143" s="1" customFormat="1" ht="25.5" customHeight="1">
      <c r="B143" s="47"/>
      <c r="C143" s="237" t="s">
        <v>381</v>
      </c>
      <c r="D143" s="237" t="s">
        <v>211</v>
      </c>
      <c r="E143" s="238" t="s">
        <v>1947</v>
      </c>
      <c r="F143" s="239" t="s">
        <v>1948</v>
      </c>
      <c r="G143" s="240" t="s">
        <v>343</v>
      </c>
      <c r="H143" s="241">
        <v>2</v>
      </c>
      <c r="I143" s="242"/>
      <c r="J143" s="243">
        <f>ROUND(I143*H143,2)</f>
        <v>0</v>
      </c>
      <c r="K143" s="239" t="s">
        <v>215</v>
      </c>
      <c r="L143" s="73"/>
      <c r="M143" s="244" t="s">
        <v>21</v>
      </c>
      <c r="N143" s="245" t="s">
        <v>43</v>
      </c>
      <c r="O143" s="48"/>
      <c r="P143" s="246">
        <f>O143*H143</f>
        <v>0</v>
      </c>
      <c r="Q143" s="246">
        <v>0.0014300000000000001</v>
      </c>
      <c r="R143" s="246">
        <f>Q143*H143</f>
        <v>0.0028600000000000001</v>
      </c>
      <c r="S143" s="246">
        <v>0</v>
      </c>
      <c r="T143" s="247">
        <f>S143*H143</f>
        <v>0</v>
      </c>
      <c r="AR143" s="25" t="s">
        <v>287</v>
      </c>
      <c r="AT143" s="25" t="s">
        <v>211</v>
      </c>
      <c r="AU143" s="25" t="s">
        <v>81</v>
      </c>
      <c r="AY143" s="25" t="s">
        <v>209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25" t="s">
        <v>79</v>
      </c>
      <c r="BK143" s="248">
        <f>ROUND(I143*H143,2)</f>
        <v>0</v>
      </c>
      <c r="BL143" s="25" t="s">
        <v>287</v>
      </c>
      <c r="BM143" s="25" t="s">
        <v>374</v>
      </c>
    </row>
    <row r="144" s="1" customFormat="1" ht="16.5" customHeight="1">
      <c r="B144" s="47"/>
      <c r="C144" s="237" t="s">
        <v>387</v>
      </c>
      <c r="D144" s="237" t="s">
        <v>211</v>
      </c>
      <c r="E144" s="238" t="s">
        <v>1949</v>
      </c>
      <c r="F144" s="239" t="s">
        <v>1950</v>
      </c>
      <c r="G144" s="240" t="s">
        <v>390</v>
      </c>
      <c r="H144" s="241">
        <v>40</v>
      </c>
      <c r="I144" s="242"/>
      <c r="J144" s="243">
        <f>ROUND(I144*H144,2)</f>
        <v>0</v>
      </c>
      <c r="K144" s="239" t="s">
        <v>215</v>
      </c>
      <c r="L144" s="73"/>
      <c r="M144" s="244" t="s">
        <v>21</v>
      </c>
      <c r="N144" s="245" t="s">
        <v>43</v>
      </c>
      <c r="O144" s="48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5" t="s">
        <v>287</v>
      </c>
      <c r="AT144" s="25" t="s">
        <v>211</v>
      </c>
      <c r="AU144" s="25" t="s">
        <v>81</v>
      </c>
      <c r="AY144" s="25" t="s">
        <v>209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25" t="s">
        <v>79</v>
      </c>
      <c r="BK144" s="248">
        <f>ROUND(I144*H144,2)</f>
        <v>0</v>
      </c>
      <c r="BL144" s="25" t="s">
        <v>287</v>
      </c>
      <c r="BM144" s="25" t="s">
        <v>379</v>
      </c>
    </row>
    <row r="145" s="1" customFormat="1" ht="16.5" customHeight="1">
      <c r="B145" s="47"/>
      <c r="C145" s="237" t="s">
        <v>393</v>
      </c>
      <c r="D145" s="237" t="s">
        <v>211</v>
      </c>
      <c r="E145" s="238" t="s">
        <v>1951</v>
      </c>
      <c r="F145" s="239" t="s">
        <v>1952</v>
      </c>
      <c r="G145" s="240" t="s">
        <v>390</v>
      </c>
      <c r="H145" s="241">
        <v>28</v>
      </c>
      <c r="I145" s="242"/>
      <c r="J145" s="243">
        <f>ROUND(I145*H145,2)</f>
        <v>0</v>
      </c>
      <c r="K145" s="239" t="s">
        <v>215</v>
      </c>
      <c r="L145" s="73"/>
      <c r="M145" s="244" t="s">
        <v>21</v>
      </c>
      <c r="N145" s="245" t="s">
        <v>43</v>
      </c>
      <c r="O145" s="48"/>
      <c r="P145" s="246">
        <f>O145*H145</f>
        <v>0</v>
      </c>
      <c r="Q145" s="246">
        <v>0</v>
      </c>
      <c r="R145" s="246">
        <f>Q145*H145</f>
        <v>0</v>
      </c>
      <c r="S145" s="246">
        <v>0.00263</v>
      </c>
      <c r="T145" s="247">
        <f>S145*H145</f>
        <v>0.073639999999999997</v>
      </c>
      <c r="AR145" s="25" t="s">
        <v>287</v>
      </c>
      <c r="AT145" s="25" t="s">
        <v>211</v>
      </c>
      <c r="AU145" s="25" t="s">
        <v>81</v>
      </c>
      <c r="AY145" s="25" t="s">
        <v>209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5" t="s">
        <v>79</v>
      </c>
      <c r="BK145" s="248">
        <f>ROUND(I145*H145,2)</f>
        <v>0</v>
      </c>
      <c r="BL145" s="25" t="s">
        <v>287</v>
      </c>
      <c r="BM145" s="25" t="s">
        <v>1953</v>
      </c>
    </row>
    <row r="146" s="11" customFormat="1" ht="29.88" customHeight="1">
      <c r="B146" s="221"/>
      <c r="C146" s="222"/>
      <c r="D146" s="223" t="s">
        <v>71</v>
      </c>
      <c r="E146" s="235" t="s">
        <v>1954</v>
      </c>
      <c r="F146" s="235" t="s">
        <v>1955</v>
      </c>
      <c r="G146" s="222"/>
      <c r="H146" s="222"/>
      <c r="I146" s="225"/>
      <c r="J146" s="236">
        <f>BK146</f>
        <v>0</v>
      </c>
      <c r="K146" s="222"/>
      <c r="L146" s="227"/>
      <c r="M146" s="228"/>
      <c r="N146" s="229"/>
      <c r="O146" s="229"/>
      <c r="P146" s="230">
        <f>SUM(P147:P167)</f>
        <v>0</v>
      </c>
      <c r="Q146" s="229"/>
      <c r="R146" s="230">
        <f>SUM(R147:R167)</f>
        <v>0.051676</v>
      </c>
      <c r="S146" s="229"/>
      <c r="T146" s="231">
        <f>SUM(T147:T167)</f>
        <v>0</v>
      </c>
      <c r="AR146" s="232" t="s">
        <v>81</v>
      </c>
      <c r="AT146" s="233" t="s">
        <v>71</v>
      </c>
      <c r="AU146" s="233" t="s">
        <v>79</v>
      </c>
      <c r="AY146" s="232" t="s">
        <v>209</v>
      </c>
      <c r="BK146" s="234">
        <f>SUM(BK147:BK167)</f>
        <v>0</v>
      </c>
    </row>
    <row r="147" s="1" customFormat="1" ht="16.5" customHeight="1">
      <c r="B147" s="47"/>
      <c r="C147" s="237" t="s">
        <v>398</v>
      </c>
      <c r="D147" s="237" t="s">
        <v>211</v>
      </c>
      <c r="E147" s="238" t="s">
        <v>1956</v>
      </c>
      <c r="F147" s="239" t="s">
        <v>1957</v>
      </c>
      <c r="G147" s="240" t="s">
        <v>390</v>
      </c>
      <c r="H147" s="241">
        <v>23.399999999999999</v>
      </c>
      <c r="I147" s="242"/>
      <c r="J147" s="243">
        <f>ROUND(I147*H147,2)</f>
        <v>0</v>
      </c>
      <c r="K147" s="239" t="s">
        <v>215</v>
      </c>
      <c r="L147" s="73"/>
      <c r="M147" s="244" t="s">
        <v>21</v>
      </c>
      <c r="N147" s="245" t="s">
        <v>43</v>
      </c>
      <c r="O147" s="48"/>
      <c r="P147" s="246">
        <f>O147*H147</f>
        <v>0</v>
      </c>
      <c r="Q147" s="246">
        <v>0.00066</v>
      </c>
      <c r="R147" s="246">
        <f>Q147*H147</f>
        <v>0.015443999999999999</v>
      </c>
      <c r="S147" s="246">
        <v>0</v>
      </c>
      <c r="T147" s="247">
        <f>S147*H147</f>
        <v>0</v>
      </c>
      <c r="AR147" s="25" t="s">
        <v>287</v>
      </c>
      <c r="AT147" s="25" t="s">
        <v>211</v>
      </c>
      <c r="AU147" s="25" t="s">
        <v>81</v>
      </c>
      <c r="AY147" s="25" t="s">
        <v>209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25" t="s">
        <v>79</v>
      </c>
      <c r="BK147" s="248">
        <f>ROUND(I147*H147,2)</f>
        <v>0</v>
      </c>
      <c r="BL147" s="25" t="s">
        <v>287</v>
      </c>
      <c r="BM147" s="25" t="s">
        <v>1958</v>
      </c>
    </row>
    <row r="148" s="1" customFormat="1" ht="16.5" customHeight="1">
      <c r="B148" s="47"/>
      <c r="C148" s="237" t="s">
        <v>403</v>
      </c>
      <c r="D148" s="237" t="s">
        <v>211</v>
      </c>
      <c r="E148" s="238" t="s">
        <v>1959</v>
      </c>
      <c r="F148" s="239" t="s">
        <v>1960</v>
      </c>
      <c r="G148" s="240" t="s">
        <v>390</v>
      </c>
      <c r="H148" s="241">
        <v>37.200000000000003</v>
      </c>
      <c r="I148" s="242"/>
      <c r="J148" s="243">
        <f>ROUND(I148*H148,2)</f>
        <v>0</v>
      </c>
      <c r="K148" s="239" t="s">
        <v>215</v>
      </c>
      <c r="L148" s="73"/>
      <c r="M148" s="244" t="s">
        <v>21</v>
      </c>
      <c r="N148" s="245" t="s">
        <v>43</v>
      </c>
      <c r="O148" s="48"/>
      <c r="P148" s="246">
        <f>O148*H148</f>
        <v>0</v>
      </c>
      <c r="Q148" s="246">
        <v>0.00091</v>
      </c>
      <c r="R148" s="246">
        <f>Q148*H148</f>
        <v>0.033852</v>
      </c>
      <c r="S148" s="246">
        <v>0</v>
      </c>
      <c r="T148" s="247">
        <f>S148*H148</f>
        <v>0</v>
      </c>
      <c r="AR148" s="25" t="s">
        <v>287</v>
      </c>
      <c r="AT148" s="25" t="s">
        <v>211</v>
      </c>
      <c r="AU148" s="25" t="s">
        <v>81</v>
      </c>
      <c r="AY148" s="25" t="s">
        <v>209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25" t="s">
        <v>79</v>
      </c>
      <c r="BK148" s="248">
        <f>ROUND(I148*H148,2)</f>
        <v>0</v>
      </c>
      <c r="BL148" s="25" t="s">
        <v>287</v>
      </c>
      <c r="BM148" s="25" t="s">
        <v>1961</v>
      </c>
    </row>
    <row r="149" s="1" customFormat="1" ht="16.5" customHeight="1">
      <c r="B149" s="47"/>
      <c r="C149" s="237" t="s">
        <v>408</v>
      </c>
      <c r="D149" s="237" t="s">
        <v>211</v>
      </c>
      <c r="E149" s="238" t="s">
        <v>1962</v>
      </c>
      <c r="F149" s="239" t="s">
        <v>1963</v>
      </c>
      <c r="G149" s="240" t="s">
        <v>390</v>
      </c>
      <c r="H149" s="241">
        <v>2</v>
      </c>
      <c r="I149" s="242"/>
      <c r="J149" s="243">
        <f>ROUND(I149*H149,2)</f>
        <v>0</v>
      </c>
      <c r="K149" s="239" t="s">
        <v>215</v>
      </c>
      <c r="L149" s="73"/>
      <c r="M149" s="244" t="s">
        <v>21</v>
      </c>
      <c r="N149" s="245" t="s">
        <v>43</v>
      </c>
      <c r="O149" s="48"/>
      <c r="P149" s="246">
        <f>O149*H149</f>
        <v>0</v>
      </c>
      <c r="Q149" s="246">
        <v>0.0011900000000000001</v>
      </c>
      <c r="R149" s="246">
        <f>Q149*H149</f>
        <v>0.0023800000000000002</v>
      </c>
      <c r="S149" s="246">
        <v>0</v>
      </c>
      <c r="T149" s="247">
        <f>S149*H149</f>
        <v>0</v>
      </c>
      <c r="AR149" s="25" t="s">
        <v>287</v>
      </c>
      <c r="AT149" s="25" t="s">
        <v>211</v>
      </c>
      <c r="AU149" s="25" t="s">
        <v>81</v>
      </c>
      <c r="AY149" s="25" t="s">
        <v>209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5" t="s">
        <v>79</v>
      </c>
      <c r="BK149" s="248">
        <f>ROUND(I149*H149,2)</f>
        <v>0</v>
      </c>
      <c r="BL149" s="25" t="s">
        <v>287</v>
      </c>
      <c r="BM149" s="25" t="s">
        <v>1964</v>
      </c>
    </row>
    <row r="150" s="1" customFormat="1" ht="16.5" customHeight="1">
      <c r="B150" s="47"/>
      <c r="C150" s="237" t="s">
        <v>413</v>
      </c>
      <c r="D150" s="237" t="s">
        <v>211</v>
      </c>
      <c r="E150" s="238" t="s">
        <v>1965</v>
      </c>
      <c r="F150" s="239" t="s">
        <v>1966</v>
      </c>
      <c r="G150" s="240" t="s">
        <v>390</v>
      </c>
      <c r="H150" s="241">
        <v>62.600000000000001</v>
      </c>
      <c r="I150" s="242"/>
      <c r="J150" s="243">
        <f>ROUND(I150*H150,2)</f>
        <v>0</v>
      </c>
      <c r="K150" s="239" t="s">
        <v>21</v>
      </c>
      <c r="L150" s="73"/>
      <c r="M150" s="244" t="s">
        <v>21</v>
      </c>
      <c r="N150" s="245" t="s">
        <v>43</v>
      </c>
      <c r="O150" s="48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5" t="s">
        <v>287</v>
      </c>
      <c r="AT150" s="25" t="s">
        <v>211</v>
      </c>
      <c r="AU150" s="25" t="s">
        <v>81</v>
      </c>
      <c r="AY150" s="25" t="s">
        <v>209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5" t="s">
        <v>79</v>
      </c>
      <c r="BK150" s="248">
        <f>ROUND(I150*H150,2)</f>
        <v>0</v>
      </c>
      <c r="BL150" s="25" t="s">
        <v>287</v>
      </c>
      <c r="BM150" s="25" t="s">
        <v>634</v>
      </c>
    </row>
    <row r="151" s="1" customFormat="1" ht="16.5" customHeight="1">
      <c r="B151" s="47"/>
      <c r="C151" s="237" t="s">
        <v>418</v>
      </c>
      <c r="D151" s="237" t="s">
        <v>211</v>
      </c>
      <c r="E151" s="238" t="s">
        <v>1967</v>
      </c>
      <c r="F151" s="239" t="s">
        <v>1968</v>
      </c>
      <c r="G151" s="240" t="s">
        <v>343</v>
      </c>
      <c r="H151" s="241">
        <v>18</v>
      </c>
      <c r="I151" s="242"/>
      <c r="J151" s="243">
        <f>ROUND(I151*H151,2)</f>
        <v>0</v>
      </c>
      <c r="K151" s="239" t="s">
        <v>21</v>
      </c>
      <c r="L151" s="73"/>
      <c r="M151" s="244" t="s">
        <v>21</v>
      </c>
      <c r="N151" s="245" t="s">
        <v>43</v>
      </c>
      <c r="O151" s="48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AR151" s="25" t="s">
        <v>287</v>
      </c>
      <c r="AT151" s="25" t="s">
        <v>211</v>
      </c>
      <c r="AU151" s="25" t="s">
        <v>81</v>
      </c>
      <c r="AY151" s="25" t="s">
        <v>209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25" t="s">
        <v>79</v>
      </c>
      <c r="BK151" s="248">
        <f>ROUND(I151*H151,2)</f>
        <v>0</v>
      </c>
      <c r="BL151" s="25" t="s">
        <v>287</v>
      </c>
      <c r="BM151" s="25" t="s">
        <v>646</v>
      </c>
    </row>
    <row r="152" s="1" customFormat="1" ht="16.5" customHeight="1">
      <c r="B152" s="47"/>
      <c r="C152" s="237" t="s">
        <v>423</v>
      </c>
      <c r="D152" s="237" t="s">
        <v>211</v>
      </c>
      <c r="E152" s="238" t="s">
        <v>1969</v>
      </c>
      <c r="F152" s="239" t="s">
        <v>1970</v>
      </c>
      <c r="G152" s="240" t="s">
        <v>343</v>
      </c>
      <c r="H152" s="241">
        <v>4</v>
      </c>
      <c r="I152" s="242"/>
      <c r="J152" s="243">
        <f>ROUND(I152*H152,2)</f>
        <v>0</v>
      </c>
      <c r="K152" s="239" t="s">
        <v>21</v>
      </c>
      <c r="L152" s="73"/>
      <c r="M152" s="244" t="s">
        <v>21</v>
      </c>
      <c r="N152" s="245" t="s">
        <v>43</v>
      </c>
      <c r="O152" s="48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5" t="s">
        <v>287</v>
      </c>
      <c r="AT152" s="25" t="s">
        <v>211</v>
      </c>
      <c r="AU152" s="25" t="s">
        <v>81</v>
      </c>
      <c r="AY152" s="25" t="s">
        <v>209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25" t="s">
        <v>79</v>
      </c>
      <c r="BK152" s="248">
        <f>ROUND(I152*H152,2)</f>
        <v>0</v>
      </c>
      <c r="BL152" s="25" t="s">
        <v>287</v>
      </c>
      <c r="BM152" s="25" t="s">
        <v>655</v>
      </c>
    </row>
    <row r="153" s="1" customFormat="1" ht="16.5" customHeight="1">
      <c r="B153" s="47"/>
      <c r="C153" s="237" t="s">
        <v>428</v>
      </c>
      <c r="D153" s="237" t="s">
        <v>211</v>
      </c>
      <c r="E153" s="238" t="s">
        <v>1971</v>
      </c>
      <c r="F153" s="239" t="s">
        <v>1972</v>
      </c>
      <c r="G153" s="240" t="s">
        <v>1973</v>
      </c>
      <c r="H153" s="241">
        <v>5</v>
      </c>
      <c r="I153" s="242"/>
      <c r="J153" s="243">
        <f>ROUND(I153*H153,2)</f>
        <v>0</v>
      </c>
      <c r="K153" s="239" t="s">
        <v>21</v>
      </c>
      <c r="L153" s="73"/>
      <c r="M153" s="244" t="s">
        <v>21</v>
      </c>
      <c r="N153" s="245" t="s">
        <v>43</v>
      </c>
      <c r="O153" s="48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5" t="s">
        <v>287</v>
      </c>
      <c r="AT153" s="25" t="s">
        <v>211</v>
      </c>
      <c r="AU153" s="25" t="s">
        <v>81</v>
      </c>
      <c r="AY153" s="25" t="s">
        <v>209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25" t="s">
        <v>79</v>
      </c>
      <c r="BK153" s="248">
        <f>ROUND(I153*H153,2)</f>
        <v>0</v>
      </c>
      <c r="BL153" s="25" t="s">
        <v>287</v>
      </c>
      <c r="BM153" s="25" t="s">
        <v>665</v>
      </c>
    </row>
    <row r="154" s="1" customFormat="1" ht="16.5" customHeight="1">
      <c r="B154" s="47"/>
      <c r="C154" s="282" t="s">
        <v>433</v>
      </c>
      <c r="D154" s="282" t="s">
        <v>312</v>
      </c>
      <c r="E154" s="283" t="s">
        <v>1974</v>
      </c>
      <c r="F154" s="284" t="s">
        <v>1975</v>
      </c>
      <c r="G154" s="285" t="s">
        <v>343</v>
      </c>
      <c r="H154" s="286">
        <v>1</v>
      </c>
      <c r="I154" s="287"/>
      <c r="J154" s="288">
        <f>ROUND(I154*H154,2)</f>
        <v>0</v>
      </c>
      <c r="K154" s="284" t="s">
        <v>21</v>
      </c>
      <c r="L154" s="289"/>
      <c r="M154" s="290" t="s">
        <v>21</v>
      </c>
      <c r="N154" s="291" t="s">
        <v>43</v>
      </c>
      <c r="O154" s="48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5" t="s">
        <v>371</v>
      </c>
      <c r="AT154" s="25" t="s">
        <v>312</v>
      </c>
      <c r="AU154" s="25" t="s">
        <v>81</v>
      </c>
      <c r="AY154" s="25" t="s">
        <v>209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5" t="s">
        <v>79</v>
      </c>
      <c r="BK154" s="248">
        <f>ROUND(I154*H154,2)</f>
        <v>0</v>
      </c>
      <c r="BL154" s="25" t="s">
        <v>287</v>
      </c>
      <c r="BM154" s="25" t="s">
        <v>674</v>
      </c>
    </row>
    <row r="155" s="1" customFormat="1" ht="16.5" customHeight="1">
      <c r="B155" s="47"/>
      <c r="C155" s="282" t="s">
        <v>439</v>
      </c>
      <c r="D155" s="282" t="s">
        <v>312</v>
      </c>
      <c r="E155" s="283" t="s">
        <v>1976</v>
      </c>
      <c r="F155" s="284" t="s">
        <v>1977</v>
      </c>
      <c r="G155" s="285" t="s">
        <v>343</v>
      </c>
      <c r="H155" s="286">
        <v>4</v>
      </c>
      <c r="I155" s="287"/>
      <c r="J155" s="288">
        <f>ROUND(I155*H155,2)</f>
        <v>0</v>
      </c>
      <c r="K155" s="284" t="s">
        <v>21</v>
      </c>
      <c r="L155" s="289"/>
      <c r="M155" s="290" t="s">
        <v>21</v>
      </c>
      <c r="N155" s="291" t="s">
        <v>43</v>
      </c>
      <c r="O155" s="48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5" t="s">
        <v>371</v>
      </c>
      <c r="AT155" s="25" t="s">
        <v>312</v>
      </c>
      <c r="AU155" s="25" t="s">
        <v>81</v>
      </c>
      <c r="AY155" s="25" t="s">
        <v>209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25" t="s">
        <v>79</v>
      </c>
      <c r="BK155" s="248">
        <f>ROUND(I155*H155,2)</f>
        <v>0</v>
      </c>
      <c r="BL155" s="25" t="s">
        <v>287</v>
      </c>
      <c r="BM155" s="25" t="s">
        <v>683</v>
      </c>
    </row>
    <row r="156" s="1" customFormat="1" ht="16.5" customHeight="1">
      <c r="B156" s="47"/>
      <c r="C156" s="282" t="s">
        <v>443</v>
      </c>
      <c r="D156" s="282" t="s">
        <v>312</v>
      </c>
      <c r="E156" s="283" t="s">
        <v>1978</v>
      </c>
      <c r="F156" s="284" t="s">
        <v>1979</v>
      </c>
      <c r="G156" s="285" t="s">
        <v>343</v>
      </c>
      <c r="H156" s="286">
        <v>2</v>
      </c>
      <c r="I156" s="287"/>
      <c r="J156" s="288">
        <f>ROUND(I156*H156,2)</f>
        <v>0</v>
      </c>
      <c r="K156" s="284" t="s">
        <v>21</v>
      </c>
      <c r="L156" s="289"/>
      <c r="M156" s="290" t="s">
        <v>21</v>
      </c>
      <c r="N156" s="291" t="s">
        <v>43</v>
      </c>
      <c r="O156" s="48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5" t="s">
        <v>371</v>
      </c>
      <c r="AT156" s="25" t="s">
        <v>312</v>
      </c>
      <c r="AU156" s="25" t="s">
        <v>81</v>
      </c>
      <c r="AY156" s="25" t="s">
        <v>209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25" t="s">
        <v>79</v>
      </c>
      <c r="BK156" s="248">
        <f>ROUND(I156*H156,2)</f>
        <v>0</v>
      </c>
      <c r="BL156" s="25" t="s">
        <v>287</v>
      </c>
      <c r="BM156" s="25" t="s">
        <v>446</v>
      </c>
    </row>
    <row r="157" s="1" customFormat="1" ht="16.5" customHeight="1">
      <c r="B157" s="47"/>
      <c r="C157" s="237" t="s">
        <v>449</v>
      </c>
      <c r="D157" s="237" t="s">
        <v>211</v>
      </c>
      <c r="E157" s="238" t="s">
        <v>1980</v>
      </c>
      <c r="F157" s="239" t="s">
        <v>1981</v>
      </c>
      <c r="G157" s="240" t="s">
        <v>817</v>
      </c>
      <c r="H157" s="241">
        <v>9</v>
      </c>
      <c r="I157" s="242"/>
      <c r="J157" s="243">
        <f>ROUND(I157*H157,2)</f>
        <v>0</v>
      </c>
      <c r="K157" s="239" t="s">
        <v>21</v>
      </c>
      <c r="L157" s="73"/>
      <c r="M157" s="244" t="s">
        <v>21</v>
      </c>
      <c r="N157" s="245" t="s">
        <v>43</v>
      </c>
      <c r="O157" s="48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5" t="s">
        <v>287</v>
      </c>
      <c r="AT157" s="25" t="s">
        <v>211</v>
      </c>
      <c r="AU157" s="25" t="s">
        <v>81</v>
      </c>
      <c r="AY157" s="25" t="s">
        <v>209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25" t="s">
        <v>79</v>
      </c>
      <c r="BK157" s="248">
        <f>ROUND(I157*H157,2)</f>
        <v>0</v>
      </c>
      <c r="BL157" s="25" t="s">
        <v>287</v>
      </c>
      <c r="BM157" s="25" t="s">
        <v>704</v>
      </c>
    </row>
    <row r="158" s="1" customFormat="1" ht="16.5" customHeight="1">
      <c r="B158" s="47"/>
      <c r="C158" s="237" t="s">
        <v>455</v>
      </c>
      <c r="D158" s="237" t="s">
        <v>211</v>
      </c>
      <c r="E158" s="238" t="s">
        <v>1982</v>
      </c>
      <c r="F158" s="239" t="s">
        <v>1983</v>
      </c>
      <c r="G158" s="240" t="s">
        <v>390</v>
      </c>
      <c r="H158" s="241">
        <v>62.600000000000001</v>
      </c>
      <c r="I158" s="242"/>
      <c r="J158" s="243">
        <f>ROUND(I158*H158,2)</f>
        <v>0</v>
      </c>
      <c r="K158" s="239" t="s">
        <v>21</v>
      </c>
      <c r="L158" s="73"/>
      <c r="M158" s="244" t="s">
        <v>21</v>
      </c>
      <c r="N158" s="245" t="s">
        <v>43</v>
      </c>
      <c r="O158" s="48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5" t="s">
        <v>287</v>
      </c>
      <c r="AT158" s="25" t="s">
        <v>211</v>
      </c>
      <c r="AU158" s="25" t="s">
        <v>81</v>
      </c>
      <c r="AY158" s="25" t="s">
        <v>209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5" t="s">
        <v>79</v>
      </c>
      <c r="BK158" s="248">
        <f>ROUND(I158*H158,2)</f>
        <v>0</v>
      </c>
      <c r="BL158" s="25" t="s">
        <v>287</v>
      </c>
      <c r="BM158" s="25" t="s">
        <v>714</v>
      </c>
    </row>
    <row r="159" s="12" customFormat="1">
      <c r="B159" s="249"/>
      <c r="C159" s="250"/>
      <c r="D159" s="251" t="s">
        <v>217</v>
      </c>
      <c r="E159" s="252" t="s">
        <v>21</v>
      </c>
      <c r="F159" s="253" t="s">
        <v>1984</v>
      </c>
      <c r="G159" s="250"/>
      <c r="H159" s="254">
        <v>62.600000000000001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217</v>
      </c>
      <c r="AU159" s="260" t="s">
        <v>81</v>
      </c>
      <c r="AV159" s="12" t="s">
        <v>81</v>
      </c>
      <c r="AW159" s="12" t="s">
        <v>35</v>
      </c>
      <c r="AX159" s="12" t="s">
        <v>72</v>
      </c>
      <c r="AY159" s="260" t="s">
        <v>209</v>
      </c>
    </row>
    <row r="160" s="14" customFormat="1">
      <c r="B160" s="271"/>
      <c r="C160" s="272"/>
      <c r="D160" s="251" t="s">
        <v>217</v>
      </c>
      <c r="E160" s="273" t="s">
        <v>21</v>
      </c>
      <c r="F160" s="274" t="s">
        <v>220</v>
      </c>
      <c r="G160" s="272"/>
      <c r="H160" s="275">
        <v>62.600000000000001</v>
      </c>
      <c r="I160" s="276"/>
      <c r="J160" s="272"/>
      <c r="K160" s="272"/>
      <c r="L160" s="277"/>
      <c r="M160" s="278"/>
      <c r="N160" s="279"/>
      <c r="O160" s="279"/>
      <c r="P160" s="279"/>
      <c r="Q160" s="279"/>
      <c r="R160" s="279"/>
      <c r="S160" s="279"/>
      <c r="T160" s="280"/>
      <c r="AT160" s="281" t="s">
        <v>217</v>
      </c>
      <c r="AU160" s="281" t="s">
        <v>81</v>
      </c>
      <c r="AV160" s="14" t="s">
        <v>216</v>
      </c>
      <c r="AW160" s="14" t="s">
        <v>35</v>
      </c>
      <c r="AX160" s="14" t="s">
        <v>79</v>
      </c>
      <c r="AY160" s="281" t="s">
        <v>209</v>
      </c>
    </row>
    <row r="161" s="1" customFormat="1" ht="16.5" customHeight="1">
      <c r="B161" s="47"/>
      <c r="C161" s="237" t="s">
        <v>460</v>
      </c>
      <c r="D161" s="237" t="s">
        <v>211</v>
      </c>
      <c r="E161" s="238" t="s">
        <v>1985</v>
      </c>
      <c r="F161" s="239" t="s">
        <v>1986</v>
      </c>
      <c r="G161" s="240" t="s">
        <v>390</v>
      </c>
      <c r="H161" s="241">
        <v>62.600000000000001</v>
      </c>
      <c r="I161" s="242"/>
      <c r="J161" s="243">
        <f>ROUND(I161*H161,2)</f>
        <v>0</v>
      </c>
      <c r="K161" s="239" t="s">
        <v>21</v>
      </c>
      <c r="L161" s="73"/>
      <c r="M161" s="244" t="s">
        <v>21</v>
      </c>
      <c r="N161" s="245" t="s">
        <v>43</v>
      </c>
      <c r="O161" s="48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5" t="s">
        <v>287</v>
      </c>
      <c r="AT161" s="25" t="s">
        <v>211</v>
      </c>
      <c r="AU161" s="25" t="s">
        <v>81</v>
      </c>
      <c r="AY161" s="25" t="s">
        <v>209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79</v>
      </c>
      <c r="BK161" s="248">
        <f>ROUND(I161*H161,2)</f>
        <v>0</v>
      </c>
      <c r="BL161" s="25" t="s">
        <v>287</v>
      </c>
      <c r="BM161" s="25" t="s">
        <v>724</v>
      </c>
    </row>
    <row r="162" s="1" customFormat="1" ht="16.5" customHeight="1">
      <c r="B162" s="47"/>
      <c r="C162" s="282" t="s">
        <v>465</v>
      </c>
      <c r="D162" s="282" t="s">
        <v>312</v>
      </c>
      <c r="E162" s="283" t="s">
        <v>1987</v>
      </c>
      <c r="F162" s="284" t="s">
        <v>1988</v>
      </c>
      <c r="G162" s="285" t="s">
        <v>390</v>
      </c>
      <c r="H162" s="286">
        <v>10.199999999999999</v>
      </c>
      <c r="I162" s="287"/>
      <c r="J162" s="288">
        <f>ROUND(I162*H162,2)</f>
        <v>0</v>
      </c>
      <c r="K162" s="284" t="s">
        <v>21</v>
      </c>
      <c r="L162" s="289"/>
      <c r="M162" s="290" t="s">
        <v>21</v>
      </c>
      <c r="N162" s="291" t="s">
        <v>43</v>
      </c>
      <c r="O162" s="48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5" t="s">
        <v>371</v>
      </c>
      <c r="AT162" s="25" t="s">
        <v>312</v>
      </c>
      <c r="AU162" s="25" t="s">
        <v>81</v>
      </c>
      <c r="AY162" s="25" t="s">
        <v>209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25" t="s">
        <v>79</v>
      </c>
      <c r="BK162" s="248">
        <f>ROUND(I162*H162,2)</f>
        <v>0</v>
      </c>
      <c r="BL162" s="25" t="s">
        <v>287</v>
      </c>
      <c r="BM162" s="25" t="s">
        <v>468</v>
      </c>
    </row>
    <row r="163" s="1" customFormat="1" ht="16.5" customHeight="1">
      <c r="B163" s="47"/>
      <c r="C163" s="282" t="s">
        <v>470</v>
      </c>
      <c r="D163" s="282" t="s">
        <v>312</v>
      </c>
      <c r="E163" s="283" t="s">
        <v>1989</v>
      </c>
      <c r="F163" s="284" t="s">
        <v>1990</v>
      </c>
      <c r="G163" s="285" t="s">
        <v>390</v>
      </c>
      <c r="H163" s="286">
        <v>15.6</v>
      </c>
      <c r="I163" s="287"/>
      <c r="J163" s="288">
        <f>ROUND(I163*H163,2)</f>
        <v>0</v>
      </c>
      <c r="K163" s="284" t="s">
        <v>21</v>
      </c>
      <c r="L163" s="289"/>
      <c r="M163" s="290" t="s">
        <v>21</v>
      </c>
      <c r="N163" s="291" t="s">
        <v>43</v>
      </c>
      <c r="O163" s="48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5" t="s">
        <v>371</v>
      </c>
      <c r="AT163" s="25" t="s">
        <v>312</v>
      </c>
      <c r="AU163" s="25" t="s">
        <v>81</v>
      </c>
      <c r="AY163" s="25" t="s">
        <v>209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79</v>
      </c>
      <c r="BK163" s="248">
        <f>ROUND(I163*H163,2)</f>
        <v>0</v>
      </c>
      <c r="BL163" s="25" t="s">
        <v>287</v>
      </c>
      <c r="BM163" s="25" t="s">
        <v>742</v>
      </c>
    </row>
    <row r="164" s="1" customFormat="1" ht="16.5" customHeight="1">
      <c r="B164" s="47"/>
      <c r="C164" s="282" t="s">
        <v>477</v>
      </c>
      <c r="D164" s="282" t="s">
        <v>312</v>
      </c>
      <c r="E164" s="283" t="s">
        <v>1991</v>
      </c>
      <c r="F164" s="284" t="s">
        <v>1992</v>
      </c>
      <c r="G164" s="285" t="s">
        <v>390</v>
      </c>
      <c r="H164" s="286">
        <v>21.600000000000001</v>
      </c>
      <c r="I164" s="287"/>
      <c r="J164" s="288">
        <f>ROUND(I164*H164,2)</f>
        <v>0</v>
      </c>
      <c r="K164" s="284" t="s">
        <v>21</v>
      </c>
      <c r="L164" s="289"/>
      <c r="M164" s="290" t="s">
        <v>21</v>
      </c>
      <c r="N164" s="291" t="s">
        <v>43</v>
      </c>
      <c r="O164" s="48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5" t="s">
        <v>371</v>
      </c>
      <c r="AT164" s="25" t="s">
        <v>312</v>
      </c>
      <c r="AU164" s="25" t="s">
        <v>81</v>
      </c>
      <c r="AY164" s="25" t="s">
        <v>209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25" t="s">
        <v>79</v>
      </c>
      <c r="BK164" s="248">
        <f>ROUND(I164*H164,2)</f>
        <v>0</v>
      </c>
      <c r="BL164" s="25" t="s">
        <v>287</v>
      </c>
      <c r="BM164" s="25" t="s">
        <v>750</v>
      </c>
    </row>
    <row r="165" s="1" customFormat="1" ht="16.5" customHeight="1">
      <c r="B165" s="47"/>
      <c r="C165" s="282" t="s">
        <v>483</v>
      </c>
      <c r="D165" s="282" t="s">
        <v>312</v>
      </c>
      <c r="E165" s="283" t="s">
        <v>1993</v>
      </c>
      <c r="F165" s="284" t="s">
        <v>1994</v>
      </c>
      <c r="G165" s="285" t="s">
        <v>390</v>
      </c>
      <c r="H165" s="286">
        <v>2</v>
      </c>
      <c r="I165" s="287"/>
      <c r="J165" s="288">
        <f>ROUND(I165*H165,2)</f>
        <v>0</v>
      </c>
      <c r="K165" s="284" t="s">
        <v>21</v>
      </c>
      <c r="L165" s="289"/>
      <c r="M165" s="290" t="s">
        <v>21</v>
      </c>
      <c r="N165" s="291" t="s">
        <v>43</v>
      </c>
      <c r="O165" s="48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5" t="s">
        <v>371</v>
      </c>
      <c r="AT165" s="25" t="s">
        <v>312</v>
      </c>
      <c r="AU165" s="25" t="s">
        <v>81</v>
      </c>
      <c r="AY165" s="25" t="s">
        <v>209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5" t="s">
        <v>79</v>
      </c>
      <c r="BK165" s="248">
        <f>ROUND(I165*H165,2)</f>
        <v>0</v>
      </c>
      <c r="BL165" s="25" t="s">
        <v>287</v>
      </c>
      <c r="BM165" s="25" t="s">
        <v>760</v>
      </c>
    </row>
    <row r="166" s="1" customFormat="1" ht="16.5" customHeight="1">
      <c r="B166" s="47"/>
      <c r="C166" s="282" t="s">
        <v>490</v>
      </c>
      <c r="D166" s="282" t="s">
        <v>312</v>
      </c>
      <c r="E166" s="283" t="s">
        <v>1995</v>
      </c>
      <c r="F166" s="284" t="s">
        <v>1996</v>
      </c>
      <c r="G166" s="285" t="s">
        <v>390</v>
      </c>
      <c r="H166" s="286">
        <v>13.199999999999999</v>
      </c>
      <c r="I166" s="287"/>
      <c r="J166" s="288">
        <f>ROUND(I166*H166,2)</f>
        <v>0</v>
      </c>
      <c r="K166" s="284" t="s">
        <v>21</v>
      </c>
      <c r="L166" s="289"/>
      <c r="M166" s="290" t="s">
        <v>21</v>
      </c>
      <c r="N166" s="291" t="s">
        <v>43</v>
      </c>
      <c r="O166" s="48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AR166" s="25" t="s">
        <v>371</v>
      </c>
      <c r="AT166" s="25" t="s">
        <v>312</v>
      </c>
      <c r="AU166" s="25" t="s">
        <v>81</v>
      </c>
      <c r="AY166" s="25" t="s">
        <v>209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79</v>
      </c>
      <c r="BK166" s="248">
        <f>ROUND(I166*H166,2)</f>
        <v>0</v>
      </c>
      <c r="BL166" s="25" t="s">
        <v>287</v>
      </c>
      <c r="BM166" s="25" t="s">
        <v>493</v>
      </c>
    </row>
    <row r="167" s="1" customFormat="1" ht="16.5" customHeight="1">
      <c r="B167" s="47"/>
      <c r="C167" s="237" t="s">
        <v>496</v>
      </c>
      <c r="D167" s="237" t="s">
        <v>211</v>
      </c>
      <c r="E167" s="238" t="s">
        <v>1997</v>
      </c>
      <c r="F167" s="239" t="s">
        <v>1998</v>
      </c>
      <c r="G167" s="240" t="s">
        <v>390</v>
      </c>
      <c r="H167" s="241">
        <v>25</v>
      </c>
      <c r="I167" s="242"/>
      <c r="J167" s="243">
        <f>ROUND(I167*H167,2)</f>
        <v>0</v>
      </c>
      <c r="K167" s="239" t="s">
        <v>21</v>
      </c>
      <c r="L167" s="73"/>
      <c r="M167" s="244" t="s">
        <v>21</v>
      </c>
      <c r="N167" s="245" t="s">
        <v>43</v>
      </c>
      <c r="O167" s="48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5" t="s">
        <v>287</v>
      </c>
      <c r="AT167" s="25" t="s">
        <v>211</v>
      </c>
      <c r="AU167" s="25" t="s">
        <v>81</v>
      </c>
      <c r="AY167" s="25" t="s">
        <v>209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79</v>
      </c>
      <c r="BK167" s="248">
        <f>ROUND(I167*H167,2)</f>
        <v>0</v>
      </c>
      <c r="BL167" s="25" t="s">
        <v>287</v>
      </c>
      <c r="BM167" s="25" t="s">
        <v>499</v>
      </c>
    </row>
    <row r="168" s="11" customFormat="1" ht="29.88" customHeight="1">
      <c r="B168" s="221"/>
      <c r="C168" s="222"/>
      <c r="D168" s="223" t="s">
        <v>71</v>
      </c>
      <c r="E168" s="235" t="s">
        <v>1999</v>
      </c>
      <c r="F168" s="235" t="s">
        <v>2000</v>
      </c>
      <c r="G168" s="222"/>
      <c r="H168" s="222"/>
      <c r="I168" s="225"/>
      <c r="J168" s="236">
        <f>BK168</f>
        <v>0</v>
      </c>
      <c r="K168" s="222"/>
      <c r="L168" s="227"/>
      <c r="M168" s="228"/>
      <c r="N168" s="229"/>
      <c r="O168" s="229"/>
      <c r="P168" s="230">
        <f>SUM(P169:P180)</f>
        <v>0</v>
      </c>
      <c r="Q168" s="229"/>
      <c r="R168" s="230">
        <f>SUM(R169:R180)</f>
        <v>0.15429999999999999</v>
      </c>
      <c r="S168" s="229"/>
      <c r="T168" s="231">
        <f>SUM(T169:T180)</f>
        <v>0</v>
      </c>
      <c r="AR168" s="232" t="s">
        <v>81</v>
      </c>
      <c r="AT168" s="233" t="s">
        <v>71</v>
      </c>
      <c r="AU168" s="233" t="s">
        <v>79</v>
      </c>
      <c r="AY168" s="232" t="s">
        <v>209</v>
      </c>
      <c r="BK168" s="234">
        <f>SUM(BK169:BK180)</f>
        <v>0</v>
      </c>
    </row>
    <row r="169" s="1" customFormat="1" ht="16.5" customHeight="1">
      <c r="B169" s="47"/>
      <c r="C169" s="237" t="s">
        <v>501</v>
      </c>
      <c r="D169" s="237" t="s">
        <v>211</v>
      </c>
      <c r="E169" s="238" t="s">
        <v>2001</v>
      </c>
      <c r="F169" s="239" t="s">
        <v>2002</v>
      </c>
      <c r="G169" s="240" t="s">
        <v>817</v>
      </c>
      <c r="H169" s="241">
        <v>3</v>
      </c>
      <c r="I169" s="242"/>
      <c r="J169" s="243">
        <f>ROUND(I169*H169,2)</f>
        <v>0</v>
      </c>
      <c r="K169" s="239" t="s">
        <v>215</v>
      </c>
      <c r="L169" s="73"/>
      <c r="M169" s="244" t="s">
        <v>21</v>
      </c>
      <c r="N169" s="245" t="s">
        <v>43</v>
      </c>
      <c r="O169" s="48"/>
      <c r="P169" s="246">
        <f>O169*H169</f>
        <v>0</v>
      </c>
      <c r="Q169" s="246">
        <v>0.023199999999999998</v>
      </c>
      <c r="R169" s="246">
        <f>Q169*H169</f>
        <v>0.069599999999999995</v>
      </c>
      <c r="S169" s="246">
        <v>0</v>
      </c>
      <c r="T169" s="247">
        <f>S169*H169</f>
        <v>0</v>
      </c>
      <c r="AR169" s="25" t="s">
        <v>287</v>
      </c>
      <c r="AT169" s="25" t="s">
        <v>211</v>
      </c>
      <c r="AU169" s="25" t="s">
        <v>81</v>
      </c>
      <c r="AY169" s="25" t="s">
        <v>209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79</v>
      </c>
      <c r="BK169" s="248">
        <f>ROUND(I169*H169,2)</f>
        <v>0</v>
      </c>
      <c r="BL169" s="25" t="s">
        <v>287</v>
      </c>
      <c r="BM169" s="25" t="s">
        <v>2003</v>
      </c>
    </row>
    <row r="170" s="1" customFormat="1" ht="16.5" customHeight="1">
      <c r="B170" s="47"/>
      <c r="C170" s="237" t="s">
        <v>506</v>
      </c>
      <c r="D170" s="237" t="s">
        <v>211</v>
      </c>
      <c r="E170" s="238" t="s">
        <v>2004</v>
      </c>
      <c r="F170" s="239" t="s">
        <v>2005</v>
      </c>
      <c r="G170" s="240" t="s">
        <v>817</v>
      </c>
      <c r="H170" s="241">
        <v>1</v>
      </c>
      <c r="I170" s="242"/>
      <c r="J170" s="243">
        <f>ROUND(I170*H170,2)</f>
        <v>0</v>
      </c>
      <c r="K170" s="239" t="s">
        <v>215</v>
      </c>
      <c r="L170" s="73"/>
      <c r="M170" s="244" t="s">
        <v>21</v>
      </c>
      <c r="N170" s="245" t="s">
        <v>43</v>
      </c>
      <c r="O170" s="48"/>
      <c r="P170" s="246">
        <f>O170*H170</f>
        <v>0</v>
      </c>
      <c r="Q170" s="246">
        <v>0.018079999999999999</v>
      </c>
      <c r="R170" s="246">
        <f>Q170*H170</f>
        <v>0.018079999999999999</v>
      </c>
      <c r="S170" s="246">
        <v>0</v>
      </c>
      <c r="T170" s="247">
        <f>S170*H170</f>
        <v>0</v>
      </c>
      <c r="AR170" s="25" t="s">
        <v>287</v>
      </c>
      <c r="AT170" s="25" t="s">
        <v>211</v>
      </c>
      <c r="AU170" s="25" t="s">
        <v>81</v>
      </c>
      <c r="AY170" s="25" t="s">
        <v>209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25" t="s">
        <v>79</v>
      </c>
      <c r="BK170" s="248">
        <f>ROUND(I170*H170,2)</f>
        <v>0</v>
      </c>
      <c r="BL170" s="25" t="s">
        <v>287</v>
      </c>
      <c r="BM170" s="25" t="s">
        <v>2006</v>
      </c>
    </row>
    <row r="171" s="1" customFormat="1" ht="25.5" customHeight="1">
      <c r="B171" s="47"/>
      <c r="C171" s="237" t="s">
        <v>344</v>
      </c>
      <c r="D171" s="237" t="s">
        <v>211</v>
      </c>
      <c r="E171" s="238" t="s">
        <v>2007</v>
      </c>
      <c r="F171" s="239" t="s">
        <v>2008</v>
      </c>
      <c r="G171" s="240" t="s">
        <v>817</v>
      </c>
      <c r="H171" s="241">
        <v>4</v>
      </c>
      <c r="I171" s="242"/>
      <c r="J171" s="243">
        <f>ROUND(I171*H171,2)</f>
        <v>0</v>
      </c>
      <c r="K171" s="239" t="s">
        <v>215</v>
      </c>
      <c r="L171" s="73"/>
      <c r="M171" s="244" t="s">
        <v>21</v>
      </c>
      <c r="N171" s="245" t="s">
        <v>43</v>
      </c>
      <c r="O171" s="48"/>
      <c r="P171" s="246">
        <f>O171*H171</f>
        <v>0</v>
      </c>
      <c r="Q171" s="246">
        <v>0.01376</v>
      </c>
      <c r="R171" s="246">
        <f>Q171*H171</f>
        <v>0.055039999999999999</v>
      </c>
      <c r="S171" s="246">
        <v>0</v>
      </c>
      <c r="T171" s="247">
        <f>S171*H171</f>
        <v>0</v>
      </c>
      <c r="AR171" s="25" t="s">
        <v>287</v>
      </c>
      <c r="AT171" s="25" t="s">
        <v>211</v>
      </c>
      <c r="AU171" s="25" t="s">
        <v>81</v>
      </c>
      <c r="AY171" s="25" t="s">
        <v>209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79</v>
      </c>
      <c r="BK171" s="248">
        <f>ROUND(I171*H171,2)</f>
        <v>0</v>
      </c>
      <c r="BL171" s="25" t="s">
        <v>287</v>
      </c>
      <c r="BM171" s="25" t="s">
        <v>2009</v>
      </c>
    </row>
    <row r="172" s="1" customFormat="1" ht="16.5" customHeight="1">
      <c r="B172" s="47"/>
      <c r="C172" s="237" t="s">
        <v>514</v>
      </c>
      <c r="D172" s="237" t="s">
        <v>211</v>
      </c>
      <c r="E172" s="238" t="s">
        <v>2010</v>
      </c>
      <c r="F172" s="239" t="s">
        <v>2011</v>
      </c>
      <c r="G172" s="240" t="s">
        <v>343</v>
      </c>
      <c r="H172" s="241">
        <v>2</v>
      </c>
      <c r="I172" s="242"/>
      <c r="J172" s="243">
        <f>ROUND(I172*H172,2)</f>
        <v>0</v>
      </c>
      <c r="K172" s="239" t="s">
        <v>21</v>
      </c>
      <c r="L172" s="73"/>
      <c r="M172" s="244" t="s">
        <v>21</v>
      </c>
      <c r="N172" s="245" t="s">
        <v>43</v>
      </c>
      <c r="O172" s="48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AR172" s="25" t="s">
        <v>287</v>
      </c>
      <c r="AT172" s="25" t="s">
        <v>211</v>
      </c>
      <c r="AU172" s="25" t="s">
        <v>81</v>
      </c>
      <c r="AY172" s="25" t="s">
        <v>209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25" t="s">
        <v>79</v>
      </c>
      <c r="BK172" s="248">
        <f>ROUND(I172*H172,2)</f>
        <v>0</v>
      </c>
      <c r="BL172" s="25" t="s">
        <v>287</v>
      </c>
      <c r="BM172" s="25" t="s">
        <v>546</v>
      </c>
    </row>
    <row r="173" s="1" customFormat="1" ht="16.5" customHeight="1">
      <c r="B173" s="47"/>
      <c r="C173" s="237" t="s">
        <v>349</v>
      </c>
      <c r="D173" s="237" t="s">
        <v>211</v>
      </c>
      <c r="E173" s="238" t="s">
        <v>2012</v>
      </c>
      <c r="F173" s="239" t="s">
        <v>2013</v>
      </c>
      <c r="G173" s="240" t="s">
        <v>343</v>
      </c>
      <c r="H173" s="241">
        <v>1</v>
      </c>
      <c r="I173" s="242"/>
      <c r="J173" s="243">
        <f>ROUND(I173*H173,2)</f>
        <v>0</v>
      </c>
      <c r="K173" s="239" t="s">
        <v>21</v>
      </c>
      <c r="L173" s="73"/>
      <c r="M173" s="244" t="s">
        <v>21</v>
      </c>
      <c r="N173" s="245" t="s">
        <v>43</v>
      </c>
      <c r="O173" s="48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5" t="s">
        <v>287</v>
      </c>
      <c r="AT173" s="25" t="s">
        <v>211</v>
      </c>
      <c r="AU173" s="25" t="s">
        <v>81</v>
      </c>
      <c r="AY173" s="25" t="s">
        <v>209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25" t="s">
        <v>79</v>
      </c>
      <c r="BK173" s="248">
        <f>ROUND(I173*H173,2)</f>
        <v>0</v>
      </c>
      <c r="BL173" s="25" t="s">
        <v>287</v>
      </c>
      <c r="BM173" s="25" t="s">
        <v>553</v>
      </c>
    </row>
    <row r="174" s="1" customFormat="1" ht="16.5" customHeight="1">
      <c r="B174" s="47"/>
      <c r="C174" s="237" t="s">
        <v>523</v>
      </c>
      <c r="D174" s="237" t="s">
        <v>211</v>
      </c>
      <c r="E174" s="238" t="s">
        <v>2014</v>
      </c>
      <c r="F174" s="239" t="s">
        <v>2015</v>
      </c>
      <c r="G174" s="240" t="s">
        <v>343</v>
      </c>
      <c r="H174" s="241">
        <v>1</v>
      </c>
      <c r="I174" s="242"/>
      <c r="J174" s="243">
        <f>ROUND(I174*H174,2)</f>
        <v>0</v>
      </c>
      <c r="K174" s="239" t="s">
        <v>21</v>
      </c>
      <c r="L174" s="73"/>
      <c r="M174" s="244" t="s">
        <v>21</v>
      </c>
      <c r="N174" s="245" t="s">
        <v>43</v>
      </c>
      <c r="O174" s="48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5" t="s">
        <v>287</v>
      </c>
      <c r="AT174" s="25" t="s">
        <v>211</v>
      </c>
      <c r="AU174" s="25" t="s">
        <v>81</v>
      </c>
      <c r="AY174" s="25" t="s">
        <v>209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5" t="s">
        <v>79</v>
      </c>
      <c r="BK174" s="248">
        <f>ROUND(I174*H174,2)</f>
        <v>0</v>
      </c>
      <c r="BL174" s="25" t="s">
        <v>287</v>
      </c>
      <c r="BM174" s="25" t="s">
        <v>558</v>
      </c>
    </row>
    <row r="175" s="1" customFormat="1" ht="16.5" customHeight="1">
      <c r="B175" s="47"/>
      <c r="C175" s="237" t="s">
        <v>354</v>
      </c>
      <c r="D175" s="237" t="s">
        <v>211</v>
      </c>
      <c r="E175" s="238" t="s">
        <v>2016</v>
      </c>
      <c r="F175" s="239" t="s">
        <v>2017</v>
      </c>
      <c r="G175" s="240" t="s">
        <v>817</v>
      </c>
      <c r="H175" s="241">
        <v>2</v>
      </c>
      <c r="I175" s="242"/>
      <c r="J175" s="243">
        <f>ROUND(I175*H175,2)</f>
        <v>0</v>
      </c>
      <c r="K175" s="239" t="s">
        <v>215</v>
      </c>
      <c r="L175" s="73"/>
      <c r="M175" s="244" t="s">
        <v>21</v>
      </c>
      <c r="N175" s="245" t="s">
        <v>43</v>
      </c>
      <c r="O175" s="48"/>
      <c r="P175" s="246">
        <f>O175*H175</f>
        <v>0</v>
      </c>
      <c r="Q175" s="246">
        <v>0.0018</v>
      </c>
      <c r="R175" s="246">
        <f>Q175*H175</f>
        <v>0.0035999999999999999</v>
      </c>
      <c r="S175" s="246">
        <v>0</v>
      </c>
      <c r="T175" s="247">
        <f>S175*H175</f>
        <v>0</v>
      </c>
      <c r="AR175" s="25" t="s">
        <v>287</v>
      </c>
      <c r="AT175" s="25" t="s">
        <v>211</v>
      </c>
      <c r="AU175" s="25" t="s">
        <v>81</v>
      </c>
      <c r="AY175" s="25" t="s">
        <v>209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79</v>
      </c>
      <c r="BK175" s="248">
        <f>ROUND(I175*H175,2)</f>
        <v>0</v>
      </c>
      <c r="BL175" s="25" t="s">
        <v>287</v>
      </c>
      <c r="BM175" s="25" t="s">
        <v>2018</v>
      </c>
    </row>
    <row r="176" s="1" customFormat="1" ht="25.5" customHeight="1">
      <c r="B176" s="47"/>
      <c r="C176" s="237" t="s">
        <v>530</v>
      </c>
      <c r="D176" s="237" t="s">
        <v>211</v>
      </c>
      <c r="E176" s="238" t="s">
        <v>2019</v>
      </c>
      <c r="F176" s="239" t="s">
        <v>2020</v>
      </c>
      <c r="G176" s="240" t="s">
        <v>817</v>
      </c>
      <c r="H176" s="241">
        <v>2</v>
      </c>
      <c r="I176" s="242"/>
      <c r="J176" s="243">
        <f>ROUND(I176*H176,2)</f>
        <v>0</v>
      </c>
      <c r="K176" s="239" t="s">
        <v>215</v>
      </c>
      <c r="L176" s="73"/>
      <c r="M176" s="244" t="s">
        <v>21</v>
      </c>
      <c r="N176" s="245" t="s">
        <v>43</v>
      </c>
      <c r="O176" s="48"/>
      <c r="P176" s="246">
        <f>O176*H176</f>
        <v>0</v>
      </c>
      <c r="Q176" s="246">
        <v>0.0015399999999999999</v>
      </c>
      <c r="R176" s="246">
        <f>Q176*H176</f>
        <v>0.0030799999999999998</v>
      </c>
      <c r="S176" s="246">
        <v>0</v>
      </c>
      <c r="T176" s="247">
        <f>S176*H176</f>
        <v>0</v>
      </c>
      <c r="AR176" s="25" t="s">
        <v>287</v>
      </c>
      <c r="AT176" s="25" t="s">
        <v>211</v>
      </c>
      <c r="AU176" s="25" t="s">
        <v>81</v>
      </c>
      <c r="AY176" s="25" t="s">
        <v>209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25" t="s">
        <v>79</v>
      </c>
      <c r="BK176" s="248">
        <f>ROUND(I176*H176,2)</f>
        <v>0</v>
      </c>
      <c r="BL176" s="25" t="s">
        <v>287</v>
      </c>
      <c r="BM176" s="25" t="s">
        <v>2021</v>
      </c>
    </row>
    <row r="177" s="1" customFormat="1" ht="16.5" customHeight="1">
      <c r="B177" s="47"/>
      <c r="C177" s="237" t="s">
        <v>358</v>
      </c>
      <c r="D177" s="237" t="s">
        <v>211</v>
      </c>
      <c r="E177" s="238" t="s">
        <v>2022</v>
      </c>
      <c r="F177" s="239" t="s">
        <v>2023</v>
      </c>
      <c r="G177" s="240" t="s">
        <v>817</v>
      </c>
      <c r="H177" s="241">
        <v>1</v>
      </c>
      <c r="I177" s="242"/>
      <c r="J177" s="243">
        <f>ROUND(I177*H177,2)</f>
        <v>0</v>
      </c>
      <c r="K177" s="239" t="s">
        <v>215</v>
      </c>
      <c r="L177" s="73"/>
      <c r="M177" s="244" t="s">
        <v>21</v>
      </c>
      <c r="N177" s="245" t="s">
        <v>43</v>
      </c>
      <c r="O177" s="48"/>
      <c r="P177" s="246">
        <f>O177*H177</f>
        <v>0</v>
      </c>
      <c r="Q177" s="246">
        <v>0.0029399999999999999</v>
      </c>
      <c r="R177" s="246">
        <f>Q177*H177</f>
        <v>0.0029399999999999999</v>
      </c>
      <c r="S177" s="246">
        <v>0</v>
      </c>
      <c r="T177" s="247">
        <f>S177*H177</f>
        <v>0</v>
      </c>
      <c r="AR177" s="25" t="s">
        <v>287</v>
      </c>
      <c r="AT177" s="25" t="s">
        <v>211</v>
      </c>
      <c r="AU177" s="25" t="s">
        <v>81</v>
      </c>
      <c r="AY177" s="25" t="s">
        <v>209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25" t="s">
        <v>79</v>
      </c>
      <c r="BK177" s="248">
        <f>ROUND(I177*H177,2)</f>
        <v>0</v>
      </c>
      <c r="BL177" s="25" t="s">
        <v>287</v>
      </c>
      <c r="BM177" s="25" t="s">
        <v>2024</v>
      </c>
    </row>
    <row r="178" s="1" customFormat="1" ht="16.5" customHeight="1">
      <c r="B178" s="47"/>
      <c r="C178" s="237" t="s">
        <v>539</v>
      </c>
      <c r="D178" s="237" t="s">
        <v>211</v>
      </c>
      <c r="E178" s="238" t="s">
        <v>2025</v>
      </c>
      <c r="F178" s="239" t="s">
        <v>2026</v>
      </c>
      <c r="G178" s="240" t="s">
        <v>343</v>
      </c>
      <c r="H178" s="241">
        <v>4</v>
      </c>
      <c r="I178" s="242"/>
      <c r="J178" s="243">
        <f>ROUND(I178*H178,2)</f>
        <v>0</v>
      </c>
      <c r="K178" s="239" t="s">
        <v>215</v>
      </c>
      <c r="L178" s="73"/>
      <c r="M178" s="244" t="s">
        <v>21</v>
      </c>
      <c r="N178" s="245" t="s">
        <v>43</v>
      </c>
      <c r="O178" s="48"/>
      <c r="P178" s="246">
        <f>O178*H178</f>
        <v>0</v>
      </c>
      <c r="Q178" s="246">
        <v>0.00023000000000000001</v>
      </c>
      <c r="R178" s="246">
        <f>Q178*H178</f>
        <v>0.00092000000000000003</v>
      </c>
      <c r="S178" s="246">
        <v>0</v>
      </c>
      <c r="T178" s="247">
        <f>S178*H178</f>
        <v>0</v>
      </c>
      <c r="AR178" s="25" t="s">
        <v>287</v>
      </c>
      <c r="AT178" s="25" t="s">
        <v>211</v>
      </c>
      <c r="AU178" s="25" t="s">
        <v>81</v>
      </c>
      <c r="AY178" s="25" t="s">
        <v>209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79</v>
      </c>
      <c r="BK178" s="248">
        <f>ROUND(I178*H178,2)</f>
        <v>0</v>
      </c>
      <c r="BL178" s="25" t="s">
        <v>287</v>
      </c>
      <c r="BM178" s="25" t="s">
        <v>2027</v>
      </c>
    </row>
    <row r="179" s="1" customFormat="1" ht="25.5" customHeight="1">
      <c r="B179" s="47"/>
      <c r="C179" s="237" t="s">
        <v>364</v>
      </c>
      <c r="D179" s="237" t="s">
        <v>211</v>
      </c>
      <c r="E179" s="238" t="s">
        <v>2028</v>
      </c>
      <c r="F179" s="239" t="s">
        <v>2029</v>
      </c>
      <c r="G179" s="240" t="s">
        <v>343</v>
      </c>
      <c r="H179" s="241">
        <v>2</v>
      </c>
      <c r="I179" s="242"/>
      <c r="J179" s="243">
        <f>ROUND(I179*H179,2)</f>
        <v>0</v>
      </c>
      <c r="K179" s="239" t="s">
        <v>215</v>
      </c>
      <c r="L179" s="73"/>
      <c r="M179" s="244" t="s">
        <v>21</v>
      </c>
      <c r="N179" s="245" t="s">
        <v>43</v>
      </c>
      <c r="O179" s="48"/>
      <c r="P179" s="246">
        <f>O179*H179</f>
        <v>0</v>
      </c>
      <c r="Q179" s="246">
        <v>0.00038000000000000002</v>
      </c>
      <c r="R179" s="246">
        <f>Q179*H179</f>
        <v>0.00076000000000000004</v>
      </c>
      <c r="S179" s="246">
        <v>0</v>
      </c>
      <c r="T179" s="247">
        <f>S179*H179</f>
        <v>0</v>
      </c>
      <c r="AR179" s="25" t="s">
        <v>287</v>
      </c>
      <c r="AT179" s="25" t="s">
        <v>211</v>
      </c>
      <c r="AU179" s="25" t="s">
        <v>81</v>
      </c>
      <c r="AY179" s="25" t="s">
        <v>209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5" t="s">
        <v>79</v>
      </c>
      <c r="BK179" s="248">
        <f>ROUND(I179*H179,2)</f>
        <v>0</v>
      </c>
      <c r="BL179" s="25" t="s">
        <v>287</v>
      </c>
      <c r="BM179" s="25" t="s">
        <v>2030</v>
      </c>
    </row>
    <row r="180" s="1" customFormat="1" ht="16.5" customHeight="1">
      <c r="B180" s="47"/>
      <c r="C180" s="237" t="s">
        <v>550</v>
      </c>
      <c r="D180" s="237" t="s">
        <v>211</v>
      </c>
      <c r="E180" s="238" t="s">
        <v>2031</v>
      </c>
      <c r="F180" s="239" t="s">
        <v>2032</v>
      </c>
      <c r="G180" s="240" t="s">
        <v>343</v>
      </c>
      <c r="H180" s="241">
        <v>1</v>
      </c>
      <c r="I180" s="242"/>
      <c r="J180" s="243">
        <f>ROUND(I180*H180,2)</f>
        <v>0</v>
      </c>
      <c r="K180" s="239" t="s">
        <v>215</v>
      </c>
      <c r="L180" s="73"/>
      <c r="M180" s="244" t="s">
        <v>21</v>
      </c>
      <c r="N180" s="245" t="s">
        <v>43</v>
      </c>
      <c r="O180" s="48"/>
      <c r="P180" s="246">
        <f>O180*H180</f>
        <v>0</v>
      </c>
      <c r="Q180" s="246">
        <v>0.00027999999999999998</v>
      </c>
      <c r="R180" s="246">
        <f>Q180*H180</f>
        <v>0.00027999999999999998</v>
      </c>
      <c r="S180" s="246">
        <v>0</v>
      </c>
      <c r="T180" s="247">
        <f>S180*H180</f>
        <v>0</v>
      </c>
      <c r="AR180" s="25" t="s">
        <v>287</v>
      </c>
      <c r="AT180" s="25" t="s">
        <v>211</v>
      </c>
      <c r="AU180" s="25" t="s">
        <v>81</v>
      </c>
      <c r="AY180" s="25" t="s">
        <v>209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25" t="s">
        <v>79</v>
      </c>
      <c r="BK180" s="248">
        <f>ROUND(I180*H180,2)</f>
        <v>0</v>
      </c>
      <c r="BL180" s="25" t="s">
        <v>287</v>
      </c>
      <c r="BM180" s="25" t="s">
        <v>2033</v>
      </c>
    </row>
    <row r="181" s="11" customFormat="1" ht="29.88" customHeight="1">
      <c r="B181" s="221"/>
      <c r="C181" s="222"/>
      <c r="D181" s="223" t="s">
        <v>71</v>
      </c>
      <c r="E181" s="235" t="s">
        <v>2034</v>
      </c>
      <c r="F181" s="235" t="s">
        <v>2035</v>
      </c>
      <c r="G181" s="222"/>
      <c r="H181" s="222"/>
      <c r="I181" s="225"/>
      <c r="J181" s="236">
        <f>BK181</f>
        <v>0</v>
      </c>
      <c r="K181" s="222"/>
      <c r="L181" s="227"/>
      <c r="M181" s="228"/>
      <c r="N181" s="229"/>
      <c r="O181" s="229"/>
      <c r="P181" s="230">
        <f>SUM(P182:P191)</f>
        <v>0</v>
      </c>
      <c r="Q181" s="229"/>
      <c r="R181" s="230">
        <f>SUM(R182:R191)</f>
        <v>0.0058500000000000002</v>
      </c>
      <c r="S181" s="229"/>
      <c r="T181" s="231">
        <f>SUM(T182:T191)</f>
        <v>0.051299999999999998</v>
      </c>
      <c r="AR181" s="232" t="s">
        <v>81</v>
      </c>
      <c r="AT181" s="233" t="s">
        <v>71</v>
      </c>
      <c r="AU181" s="233" t="s">
        <v>79</v>
      </c>
      <c r="AY181" s="232" t="s">
        <v>209</v>
      </c>
      <c r="BK181" s="234">
        <f>SUM(BK182:BK191)</f>
        <v>0</v>
      </c>
    </row>
    <row r="182" s="1" customFormat="1" ht="16.5" customHeight="1">
      <c r="B182" s="47"/>
      <c r="C182" s="237" t="s">
        <v>369</v>
      </c>
      <c r="D182" s="237" t="s">
        <v>211</v>
      </c>
      <c r="E182" s="238" t="s">
        <v>2036</v>
      </c>
      <c r="F182" s="239" t="s">
        <v>2037</v>
      </c>
      <c r="G182" s="240" t="s">
        <v>390</v>
      </c>
      <c r="H182" s="241">
        <v>15</v>
      </c>
      <c r="I182" s="242"/>
      <c r="J182" s="243">
        <f>ROUND(I182*H182,2)</f>
        <v>0</v>
      </c>
      <c r="K182" s="239" t="s">
        <v>215</v>
      </c>
      <c r="L182" s="73"/>
      <c r="M182" s="244" t="s">
        <v>21</v>
      </c>
      <c r="N182" s="245" t="s">
        <v>43</v>
      </c>
      <c r="O182" s="48"/>
      <c r="P182" s="246">
        <f>O182*H182</f>
        <v>0</v>
      </c>
      <c r="Q182" s="246">
        <v>0.00038999999999999999</v>
      </c>
      <c r="R182" s="246">
        <f>Q182*H182</f>
        <v>0.0058500000000000002</v>
      </c>
      <c r="S182" s="246">
        <v>0.0034199999999999999</v>
      </c>
      <c r="T182" s="247">
        <f>S182*H182</f>
        <v>0.051299999999999998</v>
      </c>
      <c r="AR182" s="25" t="s">
        <v>287</v>
      </c>
      <c r="AT182" s="25" t="s">
        <v>211</v>
      </c>
      <c r="AU182" s="25" t="s">
        <v>81</v>
      </c>
      <c r="AY182" s="25" t="s">
        <v>209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25" t="s">
        <v>79</v>
      </c>
      <c r="BK182" s="248">
        <f>ROUND(I182*H182,2)</f>
        <v>0</v>
      </c>
      <c r="BL182" s="25" t="s">
        <v>287</v>
      </c>
      <c r="BM182" s="25" t="s">
        <v>2038</v>
      </c>
    </row>
    <row r="183" s="1" customFormat="1" ht="16.5" customHeight="1">
      <c r="B183" s="47"/>
      <c r="C183" s="237" t="s">
        <v>560</v>
      </c>
      <c r="D183" s="237" t="s">
        <v>211</v>
      </c>
      <c r="E183" s="238" t="s">
        <v>2039</v>
      </c>
      <c r="F183" s="239" t="s">
        <v>2040</v>
      </c>
      <c r="G183" s="240" t="s">
        <v>390</v>
      </c>
      <c r="H183" s="241">
        <v>1</v>
      </c>
      <c r="I183" s="242"/>
      <c r="J183" s="243">
        <f>ROUND(I183*H183,2)</f>
        <v>0</v>
      </c>
      <c r="K183" s="239" t="s">
        <v>21</v>
      </c>
      <c r="L183" s="73"/>
      <c r="M183" s="244" t="s">
        <v>21</v>
      </c>
      <c r="N183" s="245" t="s">
        <v>43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287</v>
      </c>
      <c r="AT183" s="25" t="s">
        <v>211</v>
      </c>
      <c r="AU183" s="25" t="s">
        <v>81</v>
      </c>
      <c r="AY183" s="25" t="s">
        <v>209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79</v>
      </c>
      <c r="BK183" s="248">
        <f>ROUND(I183*H183,2)</f>
        <v>0</v>
      </c>
      <c r="BL183" s="25" t="s">
        <v>287</v>
      </c>
      <c r="BM183" s="25" t="s">
        <v>624</v>
      </c>
    </row>
    <row r="184" s="1" customFormat="1" ht="16.5" customHeight="1">
      <c r="B184" s="47"/>
      <c r="C184" s="237" t="s">
        <v>374</v>
      </c>
      <c r="D184" s="237" t="s">
        <v>211</v>
      </c>
      <c r="E184" s="238" t="s">
        <v>2041</v>
      </c>
      <c r="F184" s="239" t="s">
        <v>2042</v>
      </c>
      <c r="G184" s="240" t="s">
        <v>390</v>
      </c>
      <c r="H184" s="241">
        <v>22.75</v>
      </c>
      <c r="I184" s="242"/>
      <c r="J184" s="243">
        <f>ROUND(I184*H184,2)</f>
        <v>0</v>
      </c>
      <c r="K184" s="239" t="s">
        <v>21</v>
      </c>
      <c r="L184" s="73"/>
      <c r="M184" s="244" t="s">
        <v>21</v>
      </c>
      <c r="N184" s="245" t="s">
        <v>43</v>
      </c>
      <c r="O184" s="48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5" t="s">
        <v>287</v>
      </c>
      <c r="AT184" s="25" t="s">
        <v>211</v>
      </c>
      <c r="AU184" s="25" t="s">
        <v>81</v>
      </c>
      <c r="AY184" s="25" t="s">
        <v>209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5" t="s">
        <v>79</v>
      </c>
      <c r="BK184" s="248">
        <f>ROUND(I184*H184,2)</f>
        <v>0</v>
      </c>
      <c r="BL184" s="25" t="s">
        <v>287</v>
      </c>
      <c r="BM184" s="25" t="s">
        <v>628</v>
      </c>
    </row>
    <row r="185" s="1" customFormat="1" ht="16.5" customHeight="1">
      <c r="B185" s="47"/>
      <c r="C185" s="282" t="s">
        <v>569</v>
      </c>
      <c r="D185" s="282" t="s">
        <v>312</v>
      </c>
      <c r="E185" s="283" t="s">
        <v>2043</v>
      </c>
      <c r="F185" s="284" t="s">
        <v>2044</v>
      </c>
      <c r="G185" s="285" t="s">
        <v>390</v>
      </c>
      <c r="H185" s="286">
        <v>22.75</v>
      </c>
      <c r="I185" s="287"/>
      <c r="J185" s="288">
        <f>ROUND(I185*H185,2)</f>
        <v>0</v>
      </c>
      <c r="K185" s="284" t="s">
        <v>21</v>
      </c>
      <c r="L185" s="289"/>
      <c r="M185" s="290" t="s">
        <v>21</v>
      </c>
      <c r="N185" s="291" t="s">
        <v>43</v>
      </c>
      <c r="O185" s="48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AR185" s="25" t="s">
        <v>371</v>
      </c>
      <c r="AT185" s="25" t="s">
        <v>312</v>
      </c>
      <c r="AU185" s="25" t="s">
        <v>81</v>
      </c>
      <c r="AY185" s="25" t="s">
        <v>209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79</v>
      </c>
      <c r="BK185" s="248">
        <f>ROUND(I185*H185,2)</f>
        <v>0</v>
      </c>
      <c r="BL185" s="25" t="s">
        <v>287</v>
      </c>
      <c r="BM185" s="25" t="s">
        <v>691</v>
      </c>
    </row>
    <row r="186" s="1" customFormat="1" ht="16.5" customHeight="1">
      <c r="B186" s="47"/>
      <c r="C186" s="237" t="s">
        <v>379</v>
      </c>
      <c r="D186" s="237" t="s">
        <v>211</v>
      </c>
      <c r="E186" s="238" t="s">
        <v>2045</v>
      </c>
      <c r="F186" s="239" t="s">
        <v>2046</v>
      </c>
      <c r="G186" s="240" t="s">
        <v>390</v>
      </c>
      <c r="H186" s="241">
        <v>2.6000000000000001</v>
      </c>
      <c r="I186" s="242"/>
      <c r="J186" s="243">
        <f>ROUND(I186*H186,2)</f>
        <v>0</v>
      </c>
      <c r="K186" s="239" t="s">
        <v>21</v>
      </c>
      <c r="L186" s="73"/>
      <c r="M186" s="244" t="s">
        <v>21</v>
      </c>
      <c r="N186" s="245" t="s">
        <v>43</v>
      </c>
      <c r="O186" s="48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5" t="s">
        <v>287</v>
      </c>
      <c r="AT186" s="25" t="s">
        <v>211</v>
      </c>
      <c r="AU186" s="25" t="s">
        <v>81</v>
      </c>
      <c r="AY186" s="25" t="s">
        <v>209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79</v>
      </c>
      <c r="BK186" s="248">
        <f>ROUND(I186*H186,2)</f>
        <v>0</v>
      </c>
      <c r="BL186" s="25" t="s">
        <v>287</v>
      </c>
      <c r="BM186" s="25" t="s">
        <v>695</v>
      </c>
    </row>
    <row r="187" s="1" customFormat="1" ht="16.5" customHeight="1">
      <c r="B187" s="47"/>
      <c r="C187" s="282" t="s">
        <v>578</v>
      </c>
      <c r="D187" s="282" t="s">
        <v>312</v>
      </c>
      <c r="E187" s="283" t="s">
        <v>2047</v>
      </c>
      <c r="F187" s="284" t="s">
        <v>2048</v>
      </c>
      <c r="G187" s="285" t="s">
        <v>390</v>
      </c>
      <c r="H187" s="286">
        <v>2.6000000000000001</v>
      </c>
      <c r="I187" s="287"/>
      <c r="J187" s="288">
        <f>ROUND(I187*H187,2)</f>
        <v>0</v>
      </c>
      <c r="K187" s="284" t="s">
        <v>21</v>
      </c>
      <c r="L187" s="289"/>
      <c r="M187" s="290" t="s">
        <v>21</v>
      </c>
      <c r="N187" s="291" t="s">
        <v>43</v>
      </c>
      <c r="O187" s="48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5" t="s">
        <v>371</v>
      </c>
      <c r="AT187" s="25" t="s">
        <v>312</v>
      </c>
      <c r="AU187" s="25" t="s">
        <v>81</v>
      </c>
      <c r="AY187" s="25" t="s">
        <v>209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5" t="s">
        <v>79</v>
      </c>
      <c r="BK187" s="248">
        <f>ROUND(I187*H187,2)</f>
        <v>0</v>
      </c>
      <c r="BL187" s="25" t="s">
        <v>287</v>
      </c>
      <c r="BM187" s="25" t="s">
        <v>702</v>
      </c>
    </row>
    <row r="188" s="1" customFormat="1" ht="16.5" customHeight="1">
      <c r="B188" s="47"/>
      <c r="C188" s="237" t="s">
        <v>384</v>
      </c>
      <c r="D188" s="237" t="s">
        <v>211</v>
      </c>
      <c r="E188" s="238" t="s">
        <v>2049</v>
      </c>
      <c r="F188" s="239" t="s">
        <v>2050</v>
      </c>
      <c r="G188" s="240" t="s">
        <v>817</v>
      </c>
      <c r="H188" s="241">
        <v>1</v>
      </c>
      <c r="I188" s="242"/>
      <c r="J188" s="243">
        <f>ROUND(I188*H188,2)</f>
        <v>0</v>
      </c>
      <c r="K188" s="239" t="s">
        <v>21</v>
      </c>
      <c r="L188" s="73"/>
      <c r="M188" s="244" t="s">
        <v>21</v>
      </c>
      <c r="N188" s="245" t="s">
        <v>43</v>
      </c>
      <c r="O188" s="48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5" t="s">
        <v>287</v>
      </c>
      <c r="AT188" s="25" t="s">
        <v>211</v>
      </c>
      <c r="AU188" s="25" t="s">
        <v>81</v>
      </c>
      <c r="AY188" s="25" t="s">
        <v>209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5" t="s">
        <v>79</v>
      </c>
      <c r="BK188" s="248">
        <f>ROUND(I188*H188,2)</f>
        <v>0</v>
      </c>
      <c r="BL188" s="25" t="s">
        <v>287</v>
      </c>
      <c r="BM188" s="25" t="s">
        <v>707</v>
      </c>
    </row>
    <row r="189" s="1" customFormat="1" ht="16.5" customHeight="1">
      <c r="B189" s="47"/>
      <c r="C189" s="237" t="s">
        <v>587</v>
      </c>
      <c r="D189" s="237" t="s">
        <v>211</v>
      </c>
      <c r="E189" s="238" t="s">
        <v>2051</v>
      </c>
      <c r="F189" s="239" t="s">
        <v>2052</v>
      </c>
      <c r="G189" s="240" t="s">
        <v>343</v>
      </c>
      <c r="H189" s="241">
        <v>1</v>
      </c>
      <c r="I189" s="242"/>
      <c r="J189" s="243">
        <f>ROUND(I189*H189,2)</f>
        <v>0</v>
      </c>
      <c r="K189" s="239" t="s">
        <v>21</v>
      </c>
      <c r="L189" s="73"/>
      <c r="M189" s="244" t="s">
        <v>21</v>
      </c>
      <c r="N189" s="245" t="s">
        <v>43</v>
      </c>
      <c r="O189" s="48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5" t="s">
        <v>287</v>
      </c>
      <c r="AT189" s="25" t="s">
        <v>211</v>
      </c>
      <c r="AU189" s="25" t="s">
        <v>81</v>
      </c>
      <c r="AY189" s="25" t="s">
        <v>209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25" t="s">
        <v>79</v>
      </c>
      <c r="BK189" s="248">
        <f>ROUND(I189*H189,2)</f>
        <v>0</v>
      </c>
      <c r="BL189" s="25" t="s">
        <v>287</v>
      </c>
      <c r="BM189" s="25" t="s">
        <v>712</v>
      </c>
    </row>
    <row r="190" s="1" customFormat="1" ht="16.5" customHeight="1">
      <c r="B190" s="47"/>
      <c r="C190" s="237" t="s">
        <v>391</v>
      </c>
      <c r="D190" s="237" t="s">
        <v>211</v>
      </c>
      <c r="E190" s="238" t="s">
        <v>2053</v>
      </c>
      <c r="F190" s="239" t="s">
        <v>2054</v>
      </c>
      <c r="G190" s="240" t="s">
        <v>343</v>
      </c>
      <c r="H190" s="241">
        <v>1</v>
      </c>
      <c r="I190" s="242"/>
      <c r="J190" s="243">
        <f>ROUND(I190*H190,2)</f>
        <v>0</v>
      </c>
      <c r="K190" s="239" t="s">
        <v>21</v>
      </c>
      <c r="L190" s="73"/>
      <c r="M190" s="244" t="s">
        <v>21</v>
      </c>
      <c r="N190" s="245" t="s">
        <v>43</v>
      </c>
      <c r="O190" s="48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5" t="s">
        <v>287</v>
      </c>
      <c r="AT190" s="25" t="s">
        <v>211</v>
      </c>
      <c r="AU190" s="25" t="s">
        <v>81</v>
      </c>
      <c r="AY190" s="25" t="s">
        <v>209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79</v>
      </c>
      <c r="BK190" s="248">
        <f>ROUND(I190*H190,2)</f>
        <v>0</v>
      </c>
      <c r="BL190" s="25" t="s">
        <v>287</v>
      </c>
      <c r="BM190" s="25" t="s">
        <v>1080</v>
      </c>
    </row>
    <row r="191" s="1" customFormat="1" ht="16.5" customHeight="1">
      <c r="B191" s="47"/>
      <c r="C191" s="237" t="s">
        <v>596</v>
      </c>
      <c r="D191" s="237" t="s">
        <v>211</v>
      </c>
      <c r="E191" s="238" t="s">
        <v>2055</v>
      </c>
      <c r="F191" s="239" t="s">
        <v>2056</v>
      </c>
      <c r="G191" s="240" t="s">
        <v>343</v>
      </c>
      <c r="H191" s="241">
        <v>1</v>
      </c>
      <c r="I191" s="242"/>
      <c r="J191" s="243">
        <f>ROUND(I191*H191,2)</f>
        <v>0</v>
      </c>
      <c r="K191" s="239" t="s">
        <v>21</v>
      </c>
      <c r="L191" s="73"/>
      <c r="M191" s="244" t="s">
        <v>21</v>
      </c>
      <c r="N191" s="245" t="s">
        <v>43</v>
      </c>
      <c r="O191" s="48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5" t="s">
        <v>287</v>
      </c>
      <c r="AT191" s="25" t="s">
        <v>211</v>
      </c>
      <c r="AU191" s="25" t="s">
        <v>81</v>
      </c>
      <c r="AY191" s="25" t="s">
        <v>209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5" t="s">
        <v>79</v>
      </c>
      <c r="BK191" s="248">
        <f>ROUND(I191*H191,2)</f>
        <v>0</v>
      </c>
      <c r="BL191" s="25" t="s">
        <v>287</v>
      </c>
      <c r="BM191" s="25" t="s">
        <v>1090</v>
      </c>
    </row>
    <row r="192" s="11" customFormat="1" ht="37.44" customHeight="1">
      <c r="B192" s="221"/>
      <c r="C192" s="222"/>
      <c r="D192" s="223" t="s">
        <v>71</v>
      </c>
      <c r="E192" s="224" t="s">
        <v>1841</v>
      </c>
      <c r="F192" s="224" t="s">
        <v>1842</v>
      </c>
      <c r="G192" s="222"/>
      <c r="H192" s="222"/>
      <c r="I192" s="225"/>
      <c r="J192" s="226">
        <f>BK192</f>
        <v>0</v>
      </c>
      <c r="K192" s="222"/>
      <c r="L192" s="227"/>
      <c r="M192" s="228"/>
      <c r="N192" s="229"/>
      <c r="O192" s="229"/>
      <c r="P192" s="230">
        <f>SUM(P193:P196)</f>
        <v>0</v>
      </c>
      <c r="Q192" s="229"/>
      <c r="R192" s="230">
        <f>SUM(R193:R196)</f>
        <v>0</v>
      </c>
      <c r="S192" s="229"/>
      <c r="T192" s="231">
        <f>SUM(T193:T196)</f>
        <v>0</v>
      </c>
      <c r="AR192" s="232" t="s">
        <v>216</v>
      </c>
      <c r="AT192" s="233" t="s">
        <v>71</v>
      </c>
      <c r="AU192" s="233" t="s">
        <v>72</v>
      </c>
      <c r="AY192" s="232" t="s">
        <v>209</v>
      </c>
      <c r="BK192" s="234">
        <f>SUM(BK193:BK196)</f>
        <v>0</v>
      </c>
    </row>
    <row r="193" s="1" customFormat="1" ht="16.5" customHeight="1">
      <c r="B193" s="47"/>
      <c r="C193" s="237" t="s">
        <v>396</v>
      </c>
      <c r="D193" s="237" t="s">
        <v>211</v>
      </c>
      <c r="E193" s="238" t="s">
        <v>2057</v>
      </c>
      <c r="F193" s="239" t="s">
        <v>2058</v>
      </c>
      <c r="G193" s="240" t="s">
        <v>223</v>
      </c>
      <c r="H193" s="241">
        <v>16</v>
      </c>
      <c r="I193" s="242"/>
      <c r="J193" s="243">
        <f>ROUND(I193*H193,2)</f>
        <v>0</v>
      </c>
      <c r="K193" s="239" t="s">
        <v>215</v>
      </c>
      <c r="L193" s="73"/>
      <c r="M193" s="244" t="s">
        <v>21</v>
      </c>
      <c r="N193" s="245" t="s">
        <v>43</v>
      </c>
      <c r="O193" s="48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5" t="s">
        <v>1844</v>
      </c>
      <c r="AT193" s="25" t="s">
        <v>211</v>
      </c>
      <c r="AU193" s="25" t="s">
        <v>79</v>
      </c>
      <c r="AY193" s="25" t="s">
        <v>209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79</v>
      </c>
      <c r="BK193" s="248">
        <f>ROUND(I193*H193,2)</f>
        <v>0</v>
      </c>
      <c r="BL193" s="25" t="s">
        <v>1844</v>
      </c>
      <c r="BM193" s="25" t="s">
        <v>2059</v>
      </c>
    </row>
    <row r="194" s="1" customFormat="1" ht="16.5" customHeight="1">
      <c r="B194" s="47"/>
      <c r="C194" s="237" t="s">
        <v>604</v>
      </c>
      <c r="D194" s="237" t="s">
        <v>211</v>
      </c>
      <c r="E194" s="238" t="s">
        <v>2060</v>
      </c>
      <c r="F194" s="239" t="s">
        <v>2061</v>
      </c>
      <c r="G194" s="240" t="s">
        <v>223</v>
      </c>
      <c r="H194" s="241">
        <v>30</v>
      </c>
      <c r="I194" s="242"/>
      <c r="J194" s="243">
        <f>ROUND(I194*H194,2)</f>
        <v>0</v>
      </c>
      <c r="K194" s="239" t="s">
        <v>215</v>
      </c>
      <c r="L194" s="73"/>
      <c r="M194" s="244" t="s">
        <v>21</v>
      </c>
      <c r="N194" s="245" t="s">
        <v>43</v>
      </c>
      <c r="O194" s="48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AR194" s="25" t="s">
        <v>1844</v>
      </c>
      <c r="AT194" s="25" t="s">
        <v>211</v>
      </c>
      <c r="AU194" s="25" t="s">
        <v>79</v>
      </c>
      <c r="AY194" s="25" t="s">
        <v>209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79</v>
      </c>
      <c r="BK194" s="248">
        <f>ROUND(I194*H194,2)</f>
        <v>0</v>
      </c>
      <c r="BL194" s="25" t="s">
        <v>1844</v>
      </c>
      <c r="BM194" s="25" t="s">
        <v>2062</v>
      </c>
    </row>
    <row r="195" s="1" customFormat="1" ht="16.5" customHeight="1">
      <c r="B195" s="47"/>
      <c r="C195" s="237" t="s">
        <v>401</v>
      </c>
      <c r="D195" s="237" t="s">
        <v>211</v>
      </c>
      <c r="E195" s="238" t="s">
        <v>2063</v>
      </c>
      <c r="F195" s="239" t="s">
        <v>2064</v>
      </c>
      <c r="G195" s="240" t="s">
        <v>223</v>
      </c>
      <c r="H195" s="241">
        <v>16</v>
      </c>
      <c r="I195" s="242"/>
      <c r="J195" s="243">
        <f>ROUND(I195*H195,2)</f>
        <v>0</v>
      </c>
      <c r="K195" s="239" t="s">
        <v>215</v>
      </c>
      <c r="L195" s="73"/>
      <c r="M195" s="244" t="s">
        <v>21</v>
      </c>
      <c r="N195" s="245" t="s">
        <v>43</v>
      </c>
      <c r="O195" s="48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5" t="s">
        <v>1844</v>
      </c>
      <c r="AT195" s="25" t="s">
        <v>211</v>
      </c>
      <c r="AU195" s="25" t="s">
        <v>79</v>
      </c>
      <c r="AY195" s="25" t="s">
        <v>209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5" t="s">
        <v>79</v>
      </c>
      <c r="BK195" s="248">
        <f>ROUND(I195*H195,2)</f>
        <v>0</v>
      </c>
      <c r="BL195" s="25" t="s">
        <v>1844</v>
      </c>
      <c r="BM195" s="25" t="s">
        <v>2065</v>
      </c>
    </row>
    <row r="196" s="1" customFormat="1" ht="16.5" customHeight="1">
      <c r="B196" s="47"/>
      <c r="C196" s="237" t="s">
        <v>612</v>
      </c>
      <c r="D196" s="237" t="s">
        <v>211</v>
      </c>
      <c r="E196" s="238" t="s">
        <v>2066</v>
      </c>
      <c r="F196" s="239" t="s">
        <v>2067</v>
      </c>
      <c r="G196" s="240" t="s">
        <v>223</v>
      </c>
      <c r="H196" s="241">
        <v>16</v>
      </c>
      <c r="I196" s="242"/>
      <c r="J196" s="243">
        <f>ROUND(I196*H196,2)</f>
        <v>0</v>
      </c>
      <c r="K196" s="239" t="s">
        <v>215</v>
      </c>
      <c r="L196" s="73"/>
      <c r="M196" s="244" t="s">
        <v>21</v>
      </c>
      <c r="N196" s="294" t="s">
        <v>43</v>
      </c>
      <c r="O196" s="295"/>
      <c r="P196" s="296">
        <f>O196*H196</f>
        <v>0</v>
      </c>
      <c r="Q196" s="296">
        <v>0</v>
      </c>
      <c r="R196" s="296">
        <f>Q196*H196</f>
        <v>0</v>
      </c>
      <c r="S196" s="296">
        <v>0</v>
      </c>
      <c r="T196" s="297">
        <f>S196*H196</f>
        <v>0</v>
      </c>
      <c r="AR196" s="25" t="s">
        <v>1844</v>
      </c>
      <c r="AT196" s="25" t="s">
        <v>211</v>
      </c>
      <c r="AU196" s="25" t="s">
        <v>79</v>
      </c>
      <c r="AY196" s="25" t="s">
        <v>209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79</v>
      </c>
      <c r="BK196" s="248">
        <f>ROUND(I196*H196,2)</f>
        <v>0</v>
      </c>
      <c r="BL196" s="25" t="s">
        <v>1844</v>
      </c>
      <c r="BM196" s="25" t="s">
        <v>2068</v>
      </c>
    </row>
    <row r="197" s="1" customFormat="1" ht="6.96" customHeight="1">
      <c r="B197" s="68"/>
      <c r="C197" s="69"/>
      <c r="D197" s="69"/>
      <c r="E197" s="69"/>
      <c r="F197" s="69"/>
      <c r="G197" s="69"/>
      <c r="H197" s="69"/>
      <c r="I197" s="180"/>
      <c r="J197" s="69"/>
      <c r="K197" s="69"/>
      <c r="L197" s="73"/>
    </row>
  </sheetData>
  <sheetProtection sheet="1" autoFilter="0" formatColumns="0" formatRows="0" objects="1" scenarios="1" spinCount="100000" saltValue="U8+PdnIvI1yOxzLxoRmDf0tZoUMUicmQWEqiVr+0BlMb0eUYYfT5m8cnJjuKG4lYZxBFIXClV1jJFC3zHkY+ag==" hashValue="PJaDq0Ag97HFXQQ3mPinK/tuFh5ENTcl/XWEzq6pfsV0V/ZHNWGbDJJ7GBf6jyEuMZm/ilj8UNLC0B1zJ5xRaQ==" algorithmName="SHA-512" password="CC35"/>
  <autoFilter ref="C95:K1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4:H84"/>
    <mergeCell ref="E86:H86"/>
    <mergeCell ref="E88:H88"/>
    <mergeCell ref="G1:H1"/>
    <mergeCell ref="L2:V2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95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s="1" customFormat="1" ht="16.5" customHeight="1">
      <c r="B9" s="47"/>
      <c r="C9" s="48"/>
      <c r="D9" s="48"/>
      <c r="E9" s="157" t="s">
        <v>153</v>
      </c>
      <c r="F9" s="48"/>
      <c r="G9" s="48"/>
      <c r="H9" s="48"/>
      <c r="I9" s="158"/>
      <c r="J9" s="48"/>
      <c r="K9" s="52"/>
    </row>
    <row r="10" s="1" customFormat="1">
      <c r="B10" s="47"/>
      <c r="C10" s="48"/>
      <c r="D10" s="41" t="s">
        <v>154</v>
      </c>
      <c r="E10" s="48"/>
      <c r="F10" s="48"/>
      <c r="G10" s="48"/>
      <c r="H10" s="48"/>
      <c r="I10" s="158"/>
      <c r="J10" s="48"/>
      <c r="K10" s="52"/>
    </row>
    <row r="11" s="1" customFormat="1" ht="36.96" customHeight="1">
      <c r="B11" s="47"/>
      <c r="C11" s="48"/>
      <c r="D11" s="48"/>
      <c r="E11" s="159" t="s">
        <v>2069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24. 10. 2017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SMO MěOb Polanka nad Odrou</v>
      </c>
      <c r="F17" s="48"/>
      <c r="G17" s="48"/>
      <c r="H17" s="48"/>
      <c r="I17" s="160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60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SPAN s.r.o.</v>
      </c>
      <c r="F23" s="48"/>
      <c r="G23" s="48"/>
      <c r="H23" s="48"/>
      <c r="I23" s="160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8"/>
      <c r="J25" s="48"/>
      <c r="K25" s="52"/>
    </row>
    <row r="26" s="7" customFormat="1" ht="16.5" customHeight="1">
      <c r="B26" s="162"/>
      <c r="C26" s="163"/>
      <c r="D26" s="163"/>
      <c r="E26" s="45" t="s">
        <v>21</v>
      </c>
      <c r="F26" s="45"/>
      <c r="G26" s="45"/>
      <c r="H26" s="45"/>
      <c r="I26" s="164"/>
      <c r="J26" s="163"/>
      <c r="K26" s="165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="1" customFormat="1" ht="25.44" customHeight="1">
      <c r="B29" s="47"/>
      <c r="C29" s="48"/>
      <c r="D29" s="168" t="s">
        <v>38</v>
      </c>
      <c r="E29" s="48"/>
      <c r="F29" s="48"/>
      <c r="G29" s="48"/>
      <c r="H29" s="48"/>
      <c r="I29" s="158"/>
      <c r="J29" s="169">
        <f>ROUND(J155,2)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14.4" customHeight="1">
      <c r="B31" s="47"/>
      <c r="C31" s="48"/>
      <c r="D31" s="48"/>
      <c r="E31" s="48"/>
      <c r="F31" s="53" t="s">
        <v>40</v>
      </c>
      <c r="G31" s="48"/>
      <c r="H31" s="48"/>
      <c r="I31" s="170" t="s">
        <v>39</v>
      </c>
      <c r="J31" s="53" t="s">
        <v>41</v>
      </c>
      <c r="K31" s="52"/>
    </row>
    <row r="32" s="1" customFormat="1" ht="14.4" customHeight="1">
      <c r="B32" s="47"/>
      <c r="C32" s="48"/>
      <c r="D32" s="56" t="s">
        <v>42</v>
      </c>
      <c r="E32" s="56" t="s">
        <v>43</v>
      </c>
      <c r="F32" s="171">
        <f>ROUND(SUM(BE155:BE375), 2)</f>
        <v>0</v>
      </c>
      <c r="G32" s="48"/>
      <c r="H32" s="48"/>
      <c r="I32" s="172">
        <v>0.20999999999999999</v>
      </c>
      <c r="J32" s="171">
        <f>ROUND(ROUND((SUM(BE155:BE375)), 2)*I32, 2)</f>
        <v>0</v>
      </c>
      <c r="K32" s="52"/>
    </row>
    <row r="33" s="1" customFormat="1" ht="14.4" customHeight="1">
      <c r="B33" s="47"/>
      <c r="C33" s="48"/>
      <c r="D33" s="48"/>
      <c r="E33" s="56" t="s">
        <v>44</v>
      </c>
      <c r="F33" s="171">
        <f>ROUND(SUM(BF155:BF375), 2)</f>
        <v>0</v>
      </c>
      <c r="G33" s="48"/>
      <c r="H33" s="48"/>
      <c r="I33" s="172">
        <v>0.14999999999999999</v>
      </c>
      <c r="J33" s="171">
        <f>ROUND(ROUND((SUM(BF155:BF375)),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45</v>
      </c>
      <c r="F34" s="171">
        <f>ROUND(SUM(BG155:BG375), 2)</f>
        <v>0</v>
      </c>
      <c r="G34" s="48"/>
      <c r="H34" s="48"/>
      <c r="I34" s="172">
        <v>0.20999999999999999</v>
      </c>
      <c r="J34" s="171">
        <v>0</v>
      </c>
      <c r="K34" s="52"/>
    </row>
    <row r="35" hidden="1" s="1" customFormat="1" ht="14.4" customHeight="1">
      <c r="B35" s="47"/>
      <c r="C35" s="48"/>
      <c r="D35" s="48"/>
      <c r="E35" s="56" t="s">
        <v>46</v>
      </c>
      <c r="F35" s="171">
        <f>ROUND(SUM(BH155:BH375), 2)</f>
        <v>0</v>
      </c>
      <c r="G35" s="48"/>
      <c r="H35" s="48"/>
      <c r="I35" s="172">
        <v>0.14999999999999999</v>
      </c>
      <c r="J35" s="171">
        <v>0</v>
      </c>
      <c r="K35" s="52"/>
    </row>
    <row r="36" hidden="1" s="1" customFormat="1" ht="14.4" customHeight="1">
      <c r="B36" s="47"/>
      <c r="C36" s="48"/>
      <c r="D36" s="48"/>
      <c r="E36" s="56" t="s">
        <v>47</v>
      </c>
      <c r="F36" s="171">
        <f>ROUND(SUM(BI155:BI375), 2)</f>
        <v>0</v>
      </c>
      <c r="G36" s="48"/>
      <c r="H36" s="48"/>
      <c r="I36" s="172">
        <v>0</v>
      </c>
      <c r="J36" s="171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="1" customFormat="1" ht="25.44" customHeight="1">
      <c r="B38" s="47"/>
      <c r="C38" s="173"/>
      <c r="D38" s="174" t="s">
        <v>48</v>
      </c>
      <c r="E38" s="99"/>
      <c r="F38" s="99"/>
      <c r="G38" s="175" t="s">
        <v>49</v>
      </c>
      <c r="H38" s="176" t="s">
        <v>50</v>
      </c>
      <c r="I38" s="177"/>
      <c r="J38" s="178">
        <f>SUM(J29:J36)</f>
        <v>0</v>
      </c>
      <c r="K38" s="179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7"/>
      <c r="C44" s="31" t="s">
        <v>156</v>
      </c>
      <c r="D44" s="48"/>
      <c r="E44" s="48"/>
      <c r="F44" s="48"/>
      <c r="G44" s="48"/>
      <c r="H44" s="48"/>
      <c r="I44" s="158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="1" customFormat="1" ht="16.5" customHeight="1">
      <c r="B47" s="47"/>
      <c r="C47" s="48"/>
      <c r="D47" s="48"/>
      <c r="E47" s="157" t="str">
        <f>E7</f>
        <v>Stavební úpravy Hasičské zbrojnice č.p. 592, Polanka nad Odrou</v>
      </c>
      <c r="F47" s="41"/>
      <c r="G47" s="41"/>
      <c r="H47" s="41"/>
      <c r="I47" s="158"/>
      <c r="J47" s="48"/>
      <c r="K47" s="52"/>
    </row>
    <row r="48">
      <c r="B48" s="29"/>
      <c r="C48" s="41" t="s">
        <v>152</v>
      </c>
      <c r="D48" s="30"/>
      <c r="E48" s="30"/>
      <c r="F48" s="30"/>
      <c r="G48" s="30"/>
      <c r="H48" s="30"/>
      <c r="I48" s="156"/>
      <c r="J48" s="30"/>
      <c r="K48" s="32"/>
    </row>
    <row r="49" s="1" customFormat="1" ht="16.5" customHeight="1">
      <c r="B49" s="47"/>
      <c r="C49" s="48"/>
      <c r="D49" s="48"/>
      <c r="E49" s="157" t="s">
        <v>153</v>
      </c>
      <c r="F49" s="48"/>
      <c r="G49" s="48"/>
      <c r="H49" s="48"/>
      <c r="I49" s="158"/>
      <c r="J49" s="48"/>
      <c r="K49" s="52"/>
    </row>
    <row r="50" s="1" customFormat="1" ht="14.4" customHeight="1">
      <c r="B50" s="47"/>
      <c r="C50" s="41" t="s">
        <v>154</v>
      </c>
      <c r="D50" s="48"/>
      <c r="E50" s="48"/>
      <c r="F50" s="48"/>
      <c r="G50" s="48"/>
      <c r="H50" s="48"/>
      <c r="I50" s="158"/>
      <c r="J50" s="48"/>
      <c r="K50" s="52"/>
    </row>
    <row r="51" s="1" customFormat="1" ht="17.25" customHeight="1">
      <c r="B51" s="47"/>
      <c r="C51" s="48"/>
      <c r="D51" s="48"/>
      <c r="E51" s="159" t="str">
        <f>E11</f>
        <v xml:space="preserve">A.4 - ELEKTRO - HZ </v>
      </c>
      <c r="F51" s="48"/>
      <c r="G51" s="48"/>
      <c r="H51" s="48"/>
      <c r="I51" s="158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60" t="s">
        <v>25</v>
      </c>
      <c r="J53" s="161" t="str">
        <f>IF(J14="","",J14)</f>
        <v>24. 10. 2017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SMO MěOb Polanka nad Odrou</v>
      </c>
      <c r="G55" s="48"/>
      <c r="H55" s="48"/>
      <c r="I55" s="160" t="s">
        <v>33</v>
      </c>
      <c r="J55" s="45" t="str">
        <f>E23</f>
        <v>SPAN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="1" customFormat="1" ht="29.28" customHeight="1">
      <c r="B58" s="47"/>
      <c r="C58" s="186" t="s">
        <v>157</v>
      </c>
      <c r="D58" s="173"/>
      <c r="E58" s="173"/>
      <c r="F58" s="173"/>
      <c r="G58" s="173"/>
      <c r="H58" s="173"/>
      <c r="I58" s="187"/>
      <c r="J58" s="188" t="s">
        <v>158</v>
      </c>
      <c r="K58" s="189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="1" customFormat="1" ht="29.28" customHeight="1">
      <c r="B60" s="47"/>
      <c r="C60" s="190" t="s">
        <v>159</v>
      </c>
      <c r="D60" s="48"/>
      <c r="E60" s="48"/>
      <c r="F60" s="48"/>
      <c r="G60" s="48"/>
      <c r="H60" s="48"/>
      <c r="I60" s="158"/>
      <c r="J60" s="169">
        <f>J155</f>
        <v>0</v>
      </c>
      <c r="K60" s="52"/>
      <c r="AU60" s="25" t="s">
        <v>160</v>
      </c>
    </row>
    <row r="61" s="8" customFormat="1" ht="24.96" customHeight="1">
      <c r="B61" s="191"/>
      <c r="C61" s="192"/>
      <c r="D61" s="193" t="s">
        <v>2070</v>
      </c>
      <c r="E61" s="194"/>
      <c r="F61" s="194"/>
      <c r="G61" s="194"/>
      <c r="H61" s="194"/>
      <c r="I61" s="195"/>
      <c r="J61" s="196">
        <f>J156</f>
        <v>0</v>
      </c>
      <c r="K61" s="197"/>
    </row>
    <row r="62" s="9" customFormat="1" ht="19.92" customHeight="1">
      <c r="B62" s="198"/>
      <c r="C62" s="199"/>
      <c r="D62" s="200" t="s">
        <v>2071</v>
      </c>
      <c r="E62" s="201"/>
      <c r="F62" s="201"/>
      <c r="G62" s="201"/>
      <c r="H62" s="201"/>
      <c r="I62" s="202"/>
      <c r="J62" s="203">
        <f>J157</f>
        <v>0</v>
      </c>
      <c r="K62" s="204"/>
    </row>
    <row r="63" s="9" customFormat="1" ht="14.88" customHeight="1">
      <c r="B63" s="198"/>
      <c r="C63" s="199"/>
      <c r="D63" s="200" t="s">
        <v>2072</v>
      </c>
      <c r="E63" s="201"/>
      <c r="F63" s="201"/>
      <c r="G63" s="201"/>
      <c r="H63" s="201"/>
      <c r="I63" s="202"/>
      <c r="J63" s="203">
        <f>J158</f>
        <v>0</v>
      </c>
      <c r="K63" s="204"/>
    </row>
    <row r="64" s="9" customFormat="1" ht="14.88" customHeight="1">
      <c r="B64" s="198"/>
      <c r="C64" s="199"/>
      <c r="D64" s="200" t="s">
        <v>2073</v>
      </c>
      <c r="E64" s="201"/>
      <c r="F64" s="201"/>
      <c r="G64" s="201"/>
      <c r="H64" s="201"/>
      <c r="I64" s="202"/>
      <c r="J64" s="203">
        <f>J160</f>
        <v>0</v>
      </c>
      <c r="K64" s="204"/>
    </row>
    <row r="65" s="9" customFormat="1" ht="14.88" customHeight="1">
      <c r="B65" s="198"/>
      <c r="C65" s="199"/>
      <c r="D65" s="200" t="s">
        <v>2074</v>
      </c>
      <c r="E65" s="201"/>
      <c r="F65" s="201"/>
      <c r="G65" s="201"/>
      <c r="H65" s="201"/>
      <c r="I65" s="202"/>
      <c r="J65" s="203">
        <f>J162</f>
        <v>0</v>
      </c>
      <c r="K65" s="204"/>
    </row>
    <row r="66" s="9" customFormat="1" ht="14.88" customHeight="1">
      <c r="B66" s="198"/>
      <c r="C66" s="199"/>
      <c r="D66" s="200" t="s">
        <v>2075</v>
      </c>
      <c r="E66" s="201"/>
      <c r="F66" s="201"/>
      <c r="G66" s="201"/>
      <c r="H66" s="201"/>
      <c r="I66" s="202"/>
      <c r="J66" s="203">
        <f>J165</f>
        <v>0</v>
      </c>
      <c r="K66" s="204"/>
    </row>
    <row r="67" s="9" customFormat="1" ht="14.88" customHeight="1">
      <c r="B67" s="198"/>
      <c r="C67" s="199"/>
      <c r="D67" s="200" t="s">
        <v>2076</v>
      </c>
      <c r="E67" s="201"/>
      <c r="F67" s="201"/>
      <c r="G67" s="201"/>
      <c r="H67" s="201"/>
      <c r="I67" s="202"/>
      <c r="J67" s="203">
        <f>J170</f>
        <v>0</v>
      </c>
      <c r="K67" s="204"/>
    </row>
    <row r="68" s="9" customFormat="1" ht="14.88" customHeight="1">
      <c r="B68" s="198"/>
      <c r="C68" s="199"/>
      <c r="D68" s="200" t="s">
        <v>2077</v>
      </c>
      <c r="E68" s="201"/>
      <c r="F68" s="201"/>
      <c r="G68" s="201"/>
      <c r="H68" s="201"/>
      <c r="I68" s="202"/>
      <c r="J68" s="203">
        <f>J173</f>
        <v>0</v>
      </c>
      <c r="K68" s="204"/>
    </row>
    <row r="69" s="9" customFormat="1" ht="14.88" customHeight="1">
      <c r="B69" s="198"/>
      <c r="C69" s="199"/>
      <c r="D69" s="200" t="s">
        <v>2078</v>
      </c>
      <c r="E69" s="201"/>
      <c r="F69" s="201"/>
      <c r="G69" s="201"/>
      <c r="H69" s="201"/>
      <c r="I69" s="202"/>
      <c r="J69" s="203">
        <f>J177</f>
        <v>0</v>
      </c>
      <c r="K69" s="204"/>
    </row>
    <row r="70" s="9" customFormat="1" ht="14.88" customHeight="1">
      <c r="B70" s="198"/>
      <c r="C70" s="199"/>
      <c r="D70" s="200" t="s">
        <v>2079</v>
      </c>
      <c r="E70" s="201"/>
      <c r="F70" s="201"/>
      <c r="G70" s="201"/>
      <c r="H70" s="201"/>
      <c r="I70" s="202"/>
      <c r="J70" s="203">
        <f>J179</f>
        <v>0</v>
      </c>
      <c r="K70" s="204"/>
    </row>
    <row r="71" s="9" customFormat="1" ht="14.88" customHeight="1">
      <c r="B71" s="198"/>
      <c r="C71" s="199"/>
      <c r="D71" s="200" t="s">
        <v>2080</v>
      </c>
      <c r="E71" s="201"/>
      <c r="F71" s="201"/>
      <c r="G71" s="201"/>
      <c r="H71" s="201"/>
      <c r="I71" s="202"/>
      <c r="J71" s="203">
        <f>J181</f>
        <v>0</v>
      </c>
      <c r="K71" s="204"/>
    </row>
    <row r="72" s="9" customFormat="1" ht="14.88" customHeight="1">
      <c r="B72" s="198"/>
      <c r="C72" s="199"/>
      <c r="D72" s="200" t="s">
        <v>2080</v>
      </c>
      <c r="E72" s="201"/>
      <c r="F72" s="201"/>
      <c r="G72" s="201"/>
      <c r="H72" s="201"/>
      <c r="I72" s="202"/>
      <c r="J72" s="203">
        <f>J189</f>
        <v>0</v>
      </c>
      <c r="K72" s="204"/>
    </row>
    <row r="73" s="9" customFormat="1" ht="14.88" customHeight="1">
      <c r="B73" s="198"/>
      <c r="C73" s="199"/>
      <c r="D73" s="200" t="s">
        <v>2081</v>
      </c>
      <c r="E73" s="201"/>
      <c r="F73" s="201"/>
      <c r="G73" s="201"/>
      <c r="H73" s="201"/>
      <c r="I73" s="202"/>
      <c r="J73" s="203">
        <f>J191</f>
        <v>0</v>
      </c>
      <c r="K73" s="204"/>
    </row>
    <row r="74" s="9" customFormat="1" ht="14.88" customHeight="1">
      <c r="B74" s="198"/>
      <c r="C74" s="199"/>
      <c r="D74" s="200" t="s">
        <v>2082</v>
      </c>
      <c r="E74" s="201"/>
      <c r="F74" s="201"/>
      <c r="G74" s="201"/>
      <c r="H74" s="201"/>
      <c r="I74" s="202"/>
      <c r="J74" s="203">
        <f>J195</f>
        <v>0</v>
      </c>
      <c r="K74" s="204"/>
    </row>
    <row r="75" s="9" customFormat="1" ht="14.88" customHeight="1">
      <c r="B75" s="198"/>
      <c r="C75" s="199"/>
      <c r="D75" s="200" t="s">
        <v>2083</v>
      </c>
      <c r="E75" s="201"/>
      <c r="F75" s="201"/>
      <c r="G75" s="201"/>
      <c r="H75" s="201"/>
      <c r="I75" s="202"/>
      <c r="J75" s="203">
        <f>J199</f>
        <v>0</v>
      </c>
      <c r="K75" s="204"/>
    </row>
    <row r="76" s="9" customFormat="1" ht="14.88" customHeight="1">
      <c r="B76" s="198"/>
      <c r="C76" s="199"/>
      <c r="D76" s="200" t="s">
        <v>2084</v>
      </c>
      <c r="E76" s="201"/>
      <c r="F76" s="201"/>
      <c r="G76" s="201"/>
      <c r="H76" s="201"/>
      <c r="I76" s="202"/>
      <c r="J76" s="203">
        <f>J201</f>
        <v>0</v>
      </c>
      <c r="K76" s="204"/>
    </row>
    <row r="77" s="9" customFormat="1" ht="14.88" customHeight="1">
      <c r="B77" s="198"/>
      <c r="C77" s="199"/>
      <c r="D77" s="200" t="s">
        <v>2085</v>
      </c>
      <c r="E77" s="201"/>
      <c r="F77" s="201"/>
      <c r="G77" s="201"/>
      <c r="H77" s="201"/>
      <c r="I77" s="202"/>
      <c r="J77" s="203">
        <f>J208</f>
        <v>0</v>
      </c>
      <c r="K77" s="204"/>
    </row>
    <row r="78" s="9" customFormat="1" ht="14.88" customHeight="1">
      <c r="B78" s="198"/>
      <c r="C78" s="199"/>
      <c r="D78" s="200" t="s">
        <v>2086</v>
      </c>
      <c r="E78" s="201"/>
      <c r="F78" s="201"/>
      <c r="G78" s="201"/>
      <c r="H78" s="201"/>
      <c r="I78" s="202"/>
      <c r="J78" s="203">
        <f>J210</f>
        <v>0</v>
      </c>
      <c r="K78" s="204"/>
    </row>
    <row r="79" s="9" customFormat="1" ht="14.88" customHeight="1">
      <c r="B79" s="198"/>
      <c r="C79" s="199"/>
      <c r="D79" s="200" t="s">
        <v>2087</v>
      </c>
      <c r="E79" s="201"/>
      <c r="F79" s="201"/>
      <c r="G79" s="201"/>
      <c r="H79" s="201"/>
      <c r="I79" s="202"/>
      <c r="J79" s="203">
        <f>J212</f>
        <v>0</v>
      </c>
      <c r="K79" s="204"/>
    </row>
    <row r="80" s="9" customFormat="1" ht="14.88" customHeight="1">
      <c r="B80" s="198"/>
      <c r="C80" s="199"/>
      <c r="D80" s="200" t="s">
        <v>2088</v>
      </c>
      <c r="E80" s="201"/>
      <c r="F80" s="201"/>
      <c r="G80" s="201"/>
      <c r="H80" s="201"/>
      <c r="I80" s="202"/>
      <c r="J80" s="203">
        <f>J217</f>
        <v>0</v>
      </c>
      <c r="K80" s="204"/>
    </row>
    <row r="81" s="9" customFormat="1" ht="14.88" customHeight="1">
      <c r="B81" s="198"/>
      <c r="C81" s="199"/>
      <c r="D81" s="200" t="s">
        <v>2089</v>
      </c>
      <c r="E81" s="201"/>
      <c r="F81" s="201"/>
      <c r="G81" s="201"/>
      <c r="H81" s="201"/>
      <c r="I81" s="202"/>
      <c r="J81" s="203">
        <f>J219</f>
        <v>0</v>
      </c>
      <c r="K81" s="204"/>
    </row>
    <row r="82" s="9" customFormat="1" ht="14.88" customHeight="1">
      <c r="B82" s="198"/>
      <c r="C82" s="199"/>
      <c r="D82" s="200" t="s">
        <v>2090</v>
      </c>
      <c r="E82" s="201"/>
      <c r="F82" s="201"/>
      <c r="G82" s="201"/>
      <c r="H82" s="201"/>
      <c r="I82" s="202"/>
      <c r="J82" s="203">
        <f>J222</f>
        <v>0</v>
      </c>
      <c r="K82" s="204"/>
    </row>
    <row r="83" s="9" customFormat="1" ht="14.88" customHeight="1">
      <c r="B83" s="198"/>
      <c r="C83" s="199"/>
      <c r="D83" s="200" t="s">
        <v>2091</v>
      </c>
      <c r="E83" s="201"/>
      <c r="F83" s="201"/>
      <c r="G83" s="201"/>
      <c r="H83" s="201"/>
      <c r="I83" s="202"/>
      <c r="J83" s="203">
        <f>J224</f>
        <v>0</v>
      </c>
      <c r="K83" s="204"/>
    </row>
    <row r="84" s="9" customFormat="1" ht="14.88" customHeight="1">
      <c r="B84" s="198"/>
      <c r="C84" s="199"/>
      <c r="D84" s="200" t="s">
        <v>2092</v>
      </c>
      <c r="E84" s="201"/>
      <c r="F84" s="201"/>
      <c r="G84" s="201"/>
      <c r="H84" s="201"/>
      <c r="I84" s="202"/>
      <c r="J84" s="203">
        <f>J227</f>
        <v>0</v>
      </c>
      <c r="K84" s="204"/>
    </row>
    <row r="85" s="9" customFormat="1" ht="14.88" customHeight="1">
      <c r="B85" s="198"/>
      <c r="C85" s="199"/>
      <c r="D85" s="200" t="s">
        <v>2093</v>
      </c>
      <c r="E85" s="201"/>
      <c r="F85" s="201"/>
      <c r="G85" s="201"/>
      <c r="H85" s="201"/>
      <c r="I85" s="202"/>
      <c r="J85" s="203">
        <f>J230</f>
        <v>0</v>
      </c>
      <c r="K85" s="204"/>
    </row>
    <row r="86" s="9" customFormat="1" ht="14.88" customHeight="1">
      <c r="B86" s="198"/>
      <c r="C86" s="199"/>
      <c r="D86" s="200" t="s">
        <v>2094</v>
      </c>
      <c r="E86" s="201"/>
      <c r="F86" s="201"/>
      <c r="G86" s="201"/>
      <c r="H86" s="201"/>
      <c r="I86" s="202"/>
      <c r="J86" s="203">
        <f>J235</f>
        <v>0</v>
      </c>
      <c r="K86" s="204"/>
    </row>
    <row r="87" s="9" customFormat="1" ht="14.88" customHeight="1">
      <c r="B87" s="198"/>
      <c r="C87" s="199"/>
      <c r="D87" s="200" t="s">
        <v>2095</v>
      </c>
      <c r="E87" s="201"/>
      <c r="F87" s="201"/>
      <c r="G87" s="201"/>
      <c r="H87" s="201"/>
      <c r="I87" s="202"/>
      <c r="J87" s="203">
        <f>J241</f>
        <v>0</v>
      </c>
      <c r="K87" s="204"/>
    </row>
    <row r="88" s="9" customFormat="1" ht="14.88" customHeight="1">
      <c r="B88" s="198"/>
      <c r="C88" s="199"/>
      <c r="D88" s="200" t="s">
        <v>2096</v>
      </c>
      <c r="E88" s="201"/>
      <c r="F88" s="201"/>
      <c r="G88" s="201"/>
      <c r="H88" s="201"/>
      <c r="I88" s="202"/>
      <c r="J88" s="203">
        <f>J243</f>
        <v>0</v>
      </c>
      <c r="K88" s="204"/>
    </row>
    <row r="89" s="9" customFormat="1" ht="19.92" customHeight="1">
      <c r="B89" s="198"/>
      <c r="C89" s="199"/>
      <c r="D89" s="200" t="s">
        <v>2097</v>
      </c>
      <c r="E89" s="201"/>
      <c r="F89" s="201"/>
      <c r="G89" s="201"/>
      <c r="H89" s="201"/>
      <c r="I89" s="202"/>
      <c r="J89" s="203">
        <f>J245</f>
        <v>0</v>
      </c>
      <c r="K89" s="204"/>
    </row>
    <row r="90" s="9" customFormat="1" ht="14.88" customHeight="1">
      <c r="B90" s="198"/>
      <c r="C90" s="199"/>
      <c r="D90" s="200" t="s">
        <v>2098</v>
      </c>
      <c r="E90" s="201"/>
      <c r="F90" s="201"/>
      <c r="G90" s="201"/>
      <c r="H90" s="201"/>
      <c r="I90" s="202"/>
      <c r="J90" s="203">
        <f>J246</f>
        <v>0</v>
      </c>
      <c r="K90" s="204"/>
    </row>
    <row r="91" s="9" customFormat="1" ht="19.92" customHeight="1">
      <c r="B91" s="198"/>
      <c r="C91" s="199"/>
      <c r="D91" s="200" t="s">
        <v>2099</v>
      </c>
      <c r="E91" s="201"/>
      <c r="F91" s="201"/>
      <c r="G91" s="201"/>
      <c r="H91" s="201"/>
      <c r="I91" s="202"/>
      <c r="J91" s="203">
        <f>J256</f>
        <v>0</v>
      </c>
      <c r="K91" s="204"/>
    </row>
    <row r="92" s="9" customFormat="1" ht="19.92" customHeight="1">
      <c r="B92" s="198"/>
      <c r="C92" s="199"/>
      <c r="D92" s="200" t="s">
        <v>2100</v>
      </c>
      <c r="E92" s="201"/>
      <c r="F92" s="201"/>
      <c r="G92" s="201"/>
      <c r="H92" s="201"/>
      <c r="I92" s="202"/>
      <c r="J92" s="203">
        <f>J260</f>
        <v>0</v>
      </c>
      <c r="K92" s="204"/>
    </row>
    <row r="93" s="9" customFormat="1" ht="14.88" customHeight="1">
      <c r="B93" s="198"/>
      <c r="C93" s="199"/>
      <c r="D93" s="200" t="s">
        <v>2101</v>
      </c>
      <c r="E93" s="201"/>
      <c r="F93" s="201"/>
      <c r="G93" s="201"/>
      <c r="H93" s="201"/>
      <c r="I93" s="202"/>
      <c r="J93" s="203">
        <f>J261</f>
        <v>0</v>
      </c>
      <c r="K93" s="204"/>
    </row>
    <row r="94" s="9" customFormat="1" ht="21.84" customHeight="1">
      <c r="B94" s="198"/>
      <c r="C94" s="199"/>
      <c r="D94" s="200" t="s">
        <v>2102</v>
      </c>
      <c r="E94" s="201"/>
      <c r="F94" s="201"/>
      <c r="G94" s="201"/>
      <c r="H94" s="201"/>
      <c r="I94" s="202"/>
      <c r="J94" s="203">
        <f>J262</f>
        <v>0</v>
      </c>
      <c r="K94" s="204"/>
    </row>
    <row r="95" s="9" customFormat="1" ht="21.84" customHeight="1">
      <c r="B95" s="198"/>
      <c r="C95" s="199"/>
      <c r="D95" s="200" t="s">
        <v>2103</v>
      </c>
      <c r="E95" s="201"/>
      <c r="F95" s="201"/>
      <c r="G95" s="201"/>
      <c r="H95" s="201"/>
      <c r="I95" s="202"/>
      <c r="J95" s="203">
        <f>J264</f>
        <v>0</v>
      </c>
      <c r="K95" s="204"/>
    </row>
    <row r="96" s="9" customFormat="1" ht="21.84" customHeight="1">
      <c r="B96" s="198"/>
      <c r="C96" s="199"/>
      <c r="D96" s="200" t="s">
        <v>2104</v>
      </c>
      <c r="E96" s="201"/>
      <c r="F96" s="201"/>
      <c r="G96" s="201"/>
      <c r="H96" s="201"/>
      <c r="I96" s="202"/>
      <c r="J96" s="203">
        <f>J267</f>
        <v>0</v>
      </c>
      <c r="K96" s="204"/>
    </row>
    <row r="97" s="9" customFormat="1" ht="21.84" customHeight="1">
      <c r="B97" s="198"/>
      <c r="C97" s="199"/>
      <c r="D97" s="200" t="s">
        <v>2105</v>
      </c>
      <c r="E97" s="201"/>
      <c r="F97" s="201"/>
      <c r="G97" s="201"/>
      <c r="H97" s="201"/>
      <c r="I97" s="202"/>
      <c r="J97" s="203">
        <f>J269</f>
        <v>0</v>
      </c>
      <c r="K97" s="204"/>
    </row>
    <row r="98" s="9" customFormat="1" ht="21.84" customHeight="1">
      <c r="B98" s="198"/>
      <c r="C98" s="199"/>
      <c r="D98" s="200" t="s">
        <v>2106</v>
      </c>
      <c r="E98" s="201"/>
      <c r="F98" s="201"/>
      <c r="G98" s="201"/>
      <c r="H98" s="201"/>
      <c r="I98" s="202"/>
      <c r="J98" s="203">
        <f>J271</f>
        <v>0</v>
      </c>
      <c r="K98" s="204"/>
    </row>
    <row r="99" s="9" customFormat="1" ht="21.84" customHeight="1">
      <c r="B99" s="198"/>
      <c r="C99" s="199"/>
      <c r="D99" s="200" t="s">
        <v>2107</v>
      </c>
      <c r="E99" s="201"/>
      <c r="F99" s="201"/>
      <c r="G99" s="201"/>
      <c r="H99" s="201"/>
      <c r="I99" s="202"/>
      <c r="J99" s="203">
        <f>J274</f>
        <v>0</v>
      </c>
      <c r="K99" s="204"/>
    </row>
    <row r="100" s="9" customFormat="1" ht="21.84" customHeight="1">
      <c r="B100" s="198"/>
      <c r="C100" s="199"/>
      <c r="D100" s="200" t="s">
        <v>2108</v>
      </c>
      <c r="E100" s="201"/>
      <c r="F100" s="201"/>
      <c r="G100" s="201"/>
      <c r="H100" s="201"/>
      <c r="I100" s="202"/>
      <c r="J100" s="203">
        <f>J277</f>
        <v>0</v>
      </c>
      <c r="K100" s="204"/>
    </row>
    <row r="101" s="9" customFormat="1" ht="21.84" customHeight="1">
      <c r="B101" s="198"/>
      <c r="C101" s="199"/>
      <c r="D101" s="200" t="s">
        <v>2109</v>
      </c>
      <c r="E101" s="201"/>
      <c r="F101" s="201"/>
      <c r="G101" s="201"/>
      <c r="H101" s="201"/>
      <c r="I101" s="202"/>
      <c r="J101" s="203">
        <f>J279</f>
        <v>0</v>
      </c>
      <c r="K101" s="204"/>
    </row>
    <row r="102" s="9" customFormat="1" ht="21.84" customHeight="1">
      <c r="B102" s="198"/>
      <c r="C102" s="199"/>
      <c r="D102" s="200" t="s">
        <v>2110</v>
      </c>
      <c r="E102" s="201"/>
      <c r="F102" s="201"/>
      <c r="G102" s="201"/>
      <c r="H102" s="201"/>
      <c r="I102" s="202"/>
      <c r="J102" s="203">
        <f>J282</f>
        <v>0</v>
      </c>
      <c r="K102" s="204"/>
    </row>
    <row r="103" s="9" customFormat="1" ht="21.84" customHeight="1">
      <c r="B103" s="198"/>
      <c r="C103" s="199"/>
      <c r="D103" s="200" t="s">
        <v>2111</v>
      </c>
      <c r="E103" s="201"/>
      <c r="F103" s="201"/>
      <c r="G103" s="201"/>
      <c r="H103" s="201"/>
      <c r="I103" s="202"/>
      <c r="J103" s="203">
        <f>J285</f>
        <v>0</v>
      </c>
      <c r="K103" s="204"/>
    </row>
    <row r="104" s="9" customFormat="1" ht="14.88" customHeight="1">
      <c r="B104" s="198"/>
      <c r="C104" s="199"/>
      <c r="D104" s="200" t="s">
        <v>2112</v>
      </c>
      <c r="E104" s="201"/>
      <c r="F104" s="201"/>
      <c r="G104" s="201"/>
      <c r="H104" s="201"/>
      <c r="I104" s="202"/>
      <c r="J104" s="203">
        <f>J289</f>
        <v>0</v>
      </c>
      <c r="K104" s="204"/>
    </row>
    <row r="105" s="9" customFormat="1" ht="21.84" customHeight="1">
      <c r="B105" s="198"/>
      <c r="C105" s="199"/>
      <c r="D105" s="200" t="s">
        <v>2113</v>
      </c>
      <c r="E105" s="201"/>
      <c r="F105" s="201"/>
      <c r="G105" s="201"/>
      <c r="H105" s="201"/>
      <c r="I105" s="202"/>
      <c r="J105" s="203">
        <f>J290</f>
        <v>0</v>
      </c>
      <c r="K105" s="204"/>
    </row>
    <row r="106" s="9" customFormat="1" ht="21.84" customHeight="1">
      <c r="B106" s="198"/>
      <c r="C106" s="199"/>
      <c r="D106" s="200" t="s">
        <v>2106</v>
      </c>
      <c r="E106" s="201"/>
      <c r="F106" s="201"/>
      <c r="G106" s="201"/>
      <c r="H106" s="201"/>
      <c r="I106" s="202"/>
      <c r="J106" s="203">
        <f>J293</f>
        <v>0</v>
      </c>
      <c r="K106" s="204"/>
    </row>
    <row r="107" s="9" customFormat="1" ht="21.84" customHeight="1">
      <c r="B107" s="198"/>
      <c r="C107" s="199"/>
      <c r="D107" s="200" t="s">
        <v>2114</v>
      </c>
      <c r="E107" s="201"/>
      <c r="F107" s="201"/>
      <c r="G107" s="201"/>
      <c r="H107" s="201"/>
      <c r="I107" s="202"/>
      <c r="J107" s="203">
        <f>J296</f>
        <v>0</v>
      </c>
      <c r="K107" s="204"/>
    </row>
    <row r="108" s="9" customFormat="1" ht="21.84" customHeight="1">
      <c r="B108" s="198"/>
      <c r="C108" s="199"/>
      <c r="D108" s="200" t="s">
        <v>2115</v>
      </c>
      <c r="E108" s="201"/>
      <c r="F108" s="201"/>
      <c r="G108" s="201"/>
      <c r="H108" s="201"/>
      <c r="I108" s="202"/>
      <c r="J108" s="203">
        <f>J299</f>
        <v>0</v>
      </c>
      <c r="K108" s="204"/>
    </row>
    <row r="109" s="9" customFormat="1" ht="21.84" customHeight="1">
      <c r="B109" s="198"/>
      <c r="C109" s="199"/>
      <c r="D109" s="200" t="s">
        <v>2116</v>
      </c>
      <c r="E109" s="201"/>
      <c r="F109" s="201"/>
      <c r="G109" s="201"/>
      <c r="H109" s="201"/>
      <c r="I109" s="202"/>
      <c r="J109" s="203">
        <f>J304</f>
        <v>0</v>
      </c>
      <c r="K109" s="204"/>
    </row>
    <row r="110" s="9" customFormat="1" ht="21.84" customHeight="1">
      <c r="B110" s="198"/>
      <c r="C110" s="199"/>
      <c r="D110" s="200" t="s">
        <v>2108</v>
      </c>
      <c r="E110" s="201"/>
      <c r="F110" s="201"/>
      <c r="G110" s="201"/>
      <c r="H110" s="201"/>
      <c r="I110" s="202"/>
      <c r="J110" s="203">
        <f>J306</f>
        <v>0</v>
      </c>
      <c r="K110" s="204"/>
    </row>
    <row r="111" s="9" customFormat="1" ht="21.84" customHeight="1">
      <c r="B111" s="198"/>
      <c r="C111" s="199"/>
      <c r="D111" s="200" t="s">
        <v>2117</v>
      </c>
      <c r="E111" s="201"/>
      <c r="F111" s="201"/>
      <c r="G111" s="201"/>
      <c r="H111" s="201"/>
      <c r="I111" s="202"/>
      <c r="J111" s="203">
        <f>J308</f>
        <v>0</v>
      </c>
      <c r="K111" s="204"/>
    </row>
    <row r="112" s="9" customFormat="1" ht="21.84" customHeight="1">
      <c r="B112" s="198"/>
      <c r="C112" s="199"/>
      <c r="D112" s="200" t="s">
        <v>2109</v>
      </c>
      <c r="E112" s="201"/>
      <c r="F112" s="201"/>
      <c r="G112" s="201"/>
      <c r="H112" s="201"/>
      <c r="I112" s="202"/>
      <c r="J112" s="203">
        <f>J311</f>
        <v>0</v>
      </c>
      <c r="K112" s="204"/>
    </row>
    <row r="113" s="9" customFormat="1" ht="21.84" customHeight="1">
      <c r="B113" s="198"/>
      <c r="C113" s="199"/>
      <c r="D113" s="200" t="s">
        <v>2111</v>
      </c>
      <c r="E113" s="201"/>
      <c r="F113" s="201"/>
      <c r="G113" s="201"/>
      <c r="H113" s="201"/>
      <c r="I113" s="202"/>
      <c r="J113" s="203">
        <f>J313</f>
        <v>0</v>
      </c>
      <c r="K113" s="204"/>
    </row>
    <row r="114" s="9" customFormat="1" ht="14.88" customHeight="1">
      <c r="B114" s="198"/>
      <c r="C114" s="199"/>
      <c r="D114" s="200" t="s">
        <v>2118</v>
      </c>
      <c r="E114" s="201"/>
      <c r="F114" s="201"/>
      <c r="G114" s="201"/>
      <c r="H114" s="201"/>
      <c r="I114" s="202"/>
      <c r="J114" s="203">
        <f>J316</f>
        <v>0</v>
      </c>
      <c r="K114" s="204"/>
    </row>
    <row r="115" s="9" customFormat="1" ht="21.84" customHeight="1">
      <c r="B115" s="198"/>
      <c r="C115" s="199"/>
      <c r="D115" s="200" t="s">
        <v>2103</v>
      </c>
      <c r="E115" s="201"/>
      <c r="F115" s="201"/>
      <c r="G115" s="201"/>
      <c r="H115" s="201"/>
      <c r="I115" s="202"/>
      <c r="J115" s="203">
        <f>J317</f>
        <v>0</v>
      </c>
      <c r="K115" s="204"/>
    </row>
    <row r="116" s="9" customFormat="1" ht="21.84" customHeight="1">
      <c r="B116" s="198"/>
      <c r="C116" s="199"/>
      <c r="D116" s="200" t="s">
        <v>2119</v>
      </c>
      <c r="E116" s="201"/>
      <c r="F116" s="201"/>
      <c r="G116" s="201"/>
      <c r="H116" s="201"/>
      <c r="I116" s="202"/>
      <c r="J116" s="203">
        <f>J321</f>
        <v>0</v>
      </c>
      <c r="K116" s="204"/>
    </row>
    <row r="117" s="9" customFormat="1" ht="21.84" customHeight="1">
      <c r="B117" s="198"/>
      <c r="C117" s="199"/>
      <c r="D117" s="200" t="s">
        <v>2106</v>
      </c>
      <c r="E117" s="201"/>
      <c r="F117" s="201"/>
      <c r="G117" s="201"/>
      <c r="H117" s="201"/>
      <c r="I117" s="202"/>
      <c r="J117" s="203">
        <f>J323</f>
        <v>0</v>
      </c>
      <c r="K117" s="204"/>
    </row>
    <row r="118" s="9" customFormat="1" ht="21.84" customHeight="1">
      <c r="B118" s="198"/>
      <c r="C118" s="199"/>
      <c r="D118" s="200" t="s">
        <v>2120</v>
      </c>
      <c r="E118" s="201"/>
      <c r="F118" s="201"/>
      <c r="G118" s="201"/>
      <c r="H118" s="201"/>
      <c r="I118" s="202"/>
      <c r="J118" s="203">
        <f>J325</f>
        <v>0</v>
      </c>
      <c r="K118" s="204"/>
    </row>
    <row r="119" s="9" customFormat="1" ht="21.84" customHeight="1">
      <c r="B119" s="198"/>
      <c r="C119" s="199"/>
      <c r="D119" s="200" t="s">
        <v>2121</v>
      </c>
      <c r="E119" s="201"/>
      <c r="F119" s="201"/>
      <c r="G119" s="201"/>
      <c r="H119" s="201"/>
      <c r="I119" s="202"/>
      <c r="J119" s="203">
        <f>J327</f>
        <v>0</v>
      </c>
      <c r="K119" s="204"/>
    </row>
    <row r="120" s="9" customFormat="1" ht="21.84" customHeight="1">
      <c r="B120" s="198"/>
      <c r="C120" s="199"/>
      <c r="D120" s="200" t="s">
        <v>2122</v>
      </c>
      <c r="E120" s="201"/>
      <c r="F120" s="201"/>
      <c r="G120" s="201"/>
      <c r="H120" s="201"/>
      <c r="I120" s="202"/>
      <c r="J120" s="203">
        <f>J329</f>
        <v>0</v>
      </c>
      <c r="K120" s="204"/>
    </row>
    <row r="121" s="9" customFormat="1" ht="19.92" customHeight="1">
      <c r="B121" s="198"/>
      <c r="C121" s="199"/>
      <c r="D121" s="200" t="s">
        <v>2123</v>
      </c>
      <c r="E121" s="201"/>
      <c r="F121" s="201"/>
      <c r="G121" s="201"/>
      <c r="H121" s="201"/>
      <c r="I121" s="202"/>
      <c r="J121" s="203">
        <f>J331</f>
        <v>0</v>
      </c>
      <c r="K121" s="204"/>
    </row>
    <row r="122" s="9" customFormat="1" ht="14.88" customHeight="1">
      <c r="B122" s="198"/>
      <c r="C122" s="199"/>
      <c r="D122" s="200" t="s">
        <v>2124</v>
      </c>
      <c r="E122" s="201"/>
      <c r="F122" s="201"/>
      <c r="G122" s="201"/>
      <c r="H122" s="201"/>
      <c r="I122" s="202"/>
      <c r="J122" s="203">
        <f>J332</f>
        <v>0</v>
      </c>
      <c r="K122" s="204"/>
    </row>
    <row r="123" s="9" customFormat="1" ht="14.88" customHeight="1">
      <c r="B123" s="198"/>
      <c r="C123" s="199"/>
      <c r="D123" s="200" t="s">
        <v>2125</v>
      </c>
      <c r="E123" s="201"/>
      <c r="F123" s="201"/>
      <c r="G123" s="201"/>
      <c r="H123" s="201"/>
      <c r="I123" s="202"/>
      <c r="J123" s="203">
        <f>J345</f>
        <v>0</v>
      </c>
      <c r="K123" s="204"/>
    </row>
    <row r="124" s="9" customFormat="1" ht="14.88" customHeight="1">
      <c r="B124" s="198"/>
      <c r="C124" s="199"/>
      <c r="D124" s="200" t="s">
        <v>2126</v>
      </c>
      <c r="E124" s="201"/>
      <c r="F124" s="201"/>
      <c r="G124" s="201"/>
      <c r="H124" s="201"/>
      <c r="I124" s="202"/>
      <c r="J124" s="203">
        <f>J348</f>
        <v>0</v>
      </c>
      <c r="K124" s="204"/>
    </row>
    <row r="125" s="9" customFormat="1" ht="14.88" customHeight="1">
      <c r="B125" s="198"/>
      <c r="C125" s="199"/>
      <c r="D125" s="200" t="s">
        <v>2091</v>
      </c>
      <c r="E125" s="201"/>
      <c r="F125" s="201"/>
      <c r="G125" s="201"/>
      <c r="H125" s="201"/>
      <c r="I125" s="202"/>
      <c r="J125" s="203">
        <f>J352</f>
        <v>0</v>
      </c>
      <c r="K125" s="204"/>
    </row>
    <row r="126" s="9" customFormat="1" ht="14.88" customHeight="1">
      <c r="B126" s="198"/>
      <c r="C126" s="199"/>
      <c r="D126" s="200" t="s">
        <v>2093</v>
      </c>
      <c r="E126" s="201"/>
      <c r="F126" s="201"/>
      <c r="G126" s="201"/>
      <c r="H126" s="201"/>
      <c r="I126" s="202"/>
      <c r="J126" s="203">
        <f>J355</f>
        <v>0</v>
      </c>
      <c r="K126" s="204"/>
    </row>
    <row r="127" s="9" customFormat="1" ht="14.88" customHeight="1">
      <c r="B127" s="198"/>
      <c r="C127" s="199"/>
      <c r="D127" s="200" t="s">
        <v>2127</v>
      </c>
      <c r="E127" s="201"/>
      <c r="F127" s="201"/>
      <c r="G127" s="201"/>
      <c r="H127" s="201"/>
      <c r="I127" s="202"/>
      <c r="J127" s="203">
        <f>J358</f>
        <v>0</v>
      </c>
      <c r="K127" s="204"/>
    </row>
    <row r="128" s="9" customFormat="1" ht="14.88" customHeight="1">
      <c r="B128" s="198"/>
      <c r="C128" s="199"/>
      <c r="D128" s="200" t="s">
        <v>2095</v>
      </c>
      <c r="E128" s="201"/>
      <c r="F128" s="201"/>
      <c r="G128" s="201"/>
      <c r="H128" s="201"/>
      <c r="I128" s="202"/>
      <c r="J128" s="203">
        <f>J361</f>
        <v>0</v>
      </c>
      <c r="K128" s="204"/>
    </row>
    <row r="129" s="9" customFormat="1" ht="14.88" customHeight="1">
      <c r="B129" s="198"/>
      <c r="C129" s="199"/>
      <c r="D129" s="200" t="s">
        <v>2094</v>
      </c>
      <c r="E129" s="201"/>
      <c r="F129" s="201"/>
      <c r="G129" s="201"/>
      <c r="H129" s="201"/>
      <c r="I129" s="202"/>
      <c r="J129" s="203">
        <f>J363</f>
        <v>0</v>
      </c>
      <c r="K129" s="204"/>
    </row>
    <row r="130" s="9" customFormat="1" ht="19.92" customHeight="1">
      <c r="B130" s="198"/>
      <c r="C130" s="199"/>
      <c r="D130" s="200" t="s">
        <v>2128</v>
      </c>
      <c r="E130" s="201"/>
      <c r="F130" s="201"/>
      <c r="G130" s="201"/>
      <c r="H130" s="201"/>
      <c r="I130" s="202"/>
      <c r="J130" s="203">
        <f>J366</f>
        <v>0</v>
      </c>
      <c r="K130" s="204"/>
    </row>
    <row r="131" s="8" customFormat="1" ht="24.96" customHeight="1">
      <c r="B131" s="191"/>
      <c r="C131" s="192"/>
      <c r="D131" s="193" t="s">
        <v>2129</v>
      </c>
      <c r="E131" s="194"/>
      <c r="F131" s="194"/>
      <c r="G131" s="194"/>
      <c r="H131" s="194"/>
      <c r="I131" s="195"/>
      <c r="J131" s="196">
        <f>J368</f>
        <v>0</v>
      </c>
      <c r="K131" s="197"/>
    </row>
    <row r="132" s="9" customFormat="1" ht="19.92" customHeight="1">
      <c r="B132" s="198"/>
      <c r="C132" s="199"/>
      <c r="D132" s="200" t="s">
        <v>2130</v>
      </c>
      <c r="E132" s="201"/>
      <c r="F132" s="201"/>
      <c r="G132" s="201"/>
      <c r="H132" s="201"/>
      <c r="I132" s="202"/>
      <c r="J132" s="203">
        <f>J369</f>
        <v>0</v>
      </c>
      <c r="K132" s="204"/>
    </row>
    <row r="133" s="9" customFormat="1" ht="19.92" customHeight="1">
      <c r="B133" s="198"/>
      <c r="C133" s="199"/>
      <c r="D133" s="200" t="s">
        <v>2131</v>
      </c>
      <c r="E133" s="201"/>
      <c r="F133" s="201"/>
      <c r="G133" s="201"/>
      <c r="H133" s="201"/>
      <c r="I133" s="202"/>
      <c r="J133" s="203">
        <f>J374</f>
        <v>0</v>
      </c>
      <c r="K133" s="204"/>
    </row>
    <row r="134" s="1" customFormat="1" ht="21.84" customHeight="1">
      <c r="B134" s="47"/>
      <c r="C134" s="48"/>
      <c r="D134" s="48"/>
      <c r="E134" s="48"/>
      <c r="F134" s="48"/>
      <c r="G134" s="48"/>
      <c r="H134" s="48"/>
      <c r="I134" s="158"/>
      <c r="J134" s="48"/>
      <c r="K134" s="52"/>
    </row>
    <row r="135" s="1" customFormat="1" ht="6.96" customHeight="1">
      <c r="B135" s="68"/>
      <c r="C135" s="69"/>
      <c r="D135" s="69"/>
      <c r="E135" s="69"/>
      <c r="F135" s="69"/>
      <c r="G135" s="69"/>
      <c r="H135" s="69"/>
      <c r="I135" s="180"/>
      <c r="J135" s="69"/>
      <c r="K135" s="70"/>
    </row>
    <row r="139" s="1" customFormat="1" ht="6.96" customHeight="1">
      <c r="B139" s="71"/>
      <c r="C139" s="72"/>
      <c r="D139" s="72"/>
      <c r="E139" s="72"/>
      <c r="F139" s="72"/>
      <c r="G139" s="72"/>
      <c r="H139" s="72"/>
      <c r="I139" s="183"/>
      <c r="J139" s="72"/>
      <c r="K139" s="72"/>
      <c r="L139" s="73"/>
    </row>
    <row r="140" s="1" customFormat="1" ht="36.96" customHeight="1">
      <c r="B140" s="47"/>
      <c r="C140" s="74" t="s">
        <v>193</v>
      </c>
      <c r="D140" s="75"/>
      <c r="E140" s="75"/>
      <c r="F140" s="75"/>
      <c r="G140" s="75"/>
      <c r="H140" s="75"/>
      <c r="I140" s="205"/>
      <c r="J140" s="75"/>
      <c r="K140" s="75"/>
      <c r="L140" s="73"/>
    </row>
    <row r="141" s="1" customFormat="1" ht="6.96" customHeight="1">
      <c r="B141" s="47"/>
      <c r="C141" s="75"/>
      <c r="D141" s="75"/>
      <c r="E141" s="75"/>
      <c r="F141" s="75"/>
      <c r="G141" s="75"/>
      <c r="H141" s="75"/>
      <c r="I141" s="205"/>
      <c r="J141" s="75"/>
      <c r="K141" s="75"/>
      <c r="L141" s="73"/>
    </row>
    <row r="142" s="1" customFormat="1" ht="14.4" customHeight="1">
      <c r="B142" s="47"/>
      <c r="C142" s="77" t="s">
        <v>18</v>
      </c>
      <c r="D142" s="75"/>
      <c r="E142" s="75"/>
      <c r="F142" s="75"/>
      <c r="G142" s="75"/>
      <c r="H142" s="75"/>
      <c r="I142" s="205"/>
      <c r="J142" s="75"/>
      <c r="K142" s="75"/>
      <c r="L142" s="73"/>
    </row>
    <row r="143" s="1" customFormat="1" ht="16.5" customHeight="1">
      <c r="B143" s="47"/>
      <c r="C143" s="75"/>
      <c r="D143" s="75"/>
      <c r="E143" s="206" t="str">
        <f>E7</f>
        <v>Stavební úpravy Hasičské zbrojnice č.p. 592, Polanka nad Odrou</v>
      </c>
      <c r="F143" s="77"/>
      <c r="G143" s="77"/>
      <c r="H143" s="77"/>
      <c r="I143" s="205"/>
      <c r="J143" s="75"/>
      <c r="K143" s="75"/>
      <c r="L143" s="73"/>
    </row>
    <row r="144">
      <c r="B144" s="29"/>
      <c r="C144" s="77" t="s">
        <v>152</v>
      </c>
      <c r="D144" s="207"/>
      <c r="E144" s="207"/>
      <c r="F144" s="207"/>
      <c r="G144" s="207"/>
      <c r="H144" s="207"/>
      <c r="I144" s="150"/>
      <c r="J144" s="207"/>
      <c r="K144" s="207"/>
      <c r="L144" s="208"/>
    </row>
    <row r="145" s="1" customFormat="1" ht="16.5" customHeight="1">
      <c r="B145" s="47"/>
      <c r="C145" s="75"/>
      <c r="D145" s="75"/>
      <c r="E145" s="206" t="s">
        <v>153</v>
      </c>
      <c r="F145" s="75"/>
      <c r="G145" s="75"/>
      <c r="H145" s="75"/>
      <c r="I145" s="205"/>
      <c r="J145" s="75"/>
      <c r="K145" s="75"/>
      <c r="L145" s="73"/>
    </row>
    <row r="146" s="1" customFormat="1" ht="14.4" customHeight="1">
      <c r="B146" s="47"/>
      <c r="C146" s="77" t="s">
        <v>154</v>
      </c>
      <c r="D146" s="75"/>
      <c r="E146" s="75"/>
      <c r="F146" s="75"/>
      <c r="G146" s="75"/>
      <c r="H146" s="75"/>
      <c r="I146" s="205"/>
      <c r="J146" s="75"/>
      <c r="K146" s="75"/>
      <c r="L146" s="73"/>
    </row>
    <row r="147" s="1" customFormat="1" ht="17.25" customHeight="1">
      <c r="B147" s="47"/>
      <c r="C147" s="75"/>
      <c r="D147" s="75"/>
      <c r="E147" s="83" t="str">
        <f>E11</f>
        <v xml:space="preserve">A.4 - ELEKTRO - HZ </v>
      </c>
      <c r="F147" s="75"/>
      <c r="G147" s="75"/>
      <c r="H147" s="75"/>
      <c r="I147" s="205"/>
      <c r="J147" s="75"/>
      <c r="K147" s="75"/>
      <c r="L147" s="73"/>
    </row>
    <row r="148" s="1" customFormat="1" ht="6.96" customHeight="1">
      <c r="B148" s="47"/>
      <c r="C148" s="75"/>
      <c r="D148" s="75"/>
      <c r="E148" s="75"/>
      <c r="F148" s="75"/>
      <c r="G148" s="75"/>
      <c r="H148" s="75"/>
      <c r="I148" s="205"/>
      <c r="J148" s="75"/>
      <c r="K148" s="75"/>
      <c r="L148" s="73"/>
    </row>
    <row r="149" s="1" customFormat="1" ht="18" customHeight="1">
      <c r="B149" s="47"/>
      <c r="C149" s="77" t="s">
        <v>23</v>
      </c>
      <c r="D149" s="75"/>
      <c r="E149" s="75"/>
      <c r="F149" s="209" t="str">
        <f>F14</f>
        <v xml:space="preserve"> </v>
      </c>
      <c r="G149" s="75"/>
      <c r="H149" s="75"/>
      <c r="I149" s="210" t="s">
        <v>25</v>
      </c>
      <c r="J149" s="86" t="str">
        <f>IF(J14="","",J14)</f>
        <v>24. 10. 2017</v>
      </c>
      <c r="K149" s="75"/>
      <c r="L149" s="73"/>
    </row>
    <row r="150" s="1" customFormat="1" ht="6.96" customHeight="1">
      <c r="B150" s="47"/>
      <c r="C150" s="75"/>
      <c r="D150" s="75"/>
      <c r="E150" s="75"/>
      <c r="F150" s="75"/>
      <c r="G150" s="75"/>
      <c r="H150" s="75"/>
      <c r="I150" s="205"/>
      <c r="J150" s="75"/>
      <c r="K150" s="75"/>
      <c r="L150" s="73"/>
    </row>
    <row r="151" s="1" customFormat="1">
      <c r="B151" s="47"/>
      <c r="C151" s="77" t="s">
        <v>27</v>
      </c>
      <c r="D151" s="75"/>
      <c r="E151" s="75"/>
      <c r="F151" s="209" t="str">
        <f>E17</f>
        <v>SMO MěOb Polanka nad Odrou</v>
      </c>
      <c r="G151" s="75"/>
      <c r="H151" s="75"/>
      <c r="I151" s="210" t="s">
        <v>33</v>
      </c>
      <c r="J151" s="209" t="str">
        <f>E23</f>
        <v>SPAN s.r.o.</v>
      </c>
      <c r="K151" s="75"/>
      <c r="L151" s="73"/>
    </row>
    <row r="152" s="1" customFormat="1" ht="14.4" customHeight="1">
      <c r="B152" s="47"/>
      <c r="C152" s="77" t="s">
        <v>31</v>
      </c>
      <c r="D152" s="75"/>
      <c r="E152" s="75"/>
      <c r="F152" s="209" t="str">
        <f>IF(E20="","",E20)</f>
        <v/>
      </c>
      <c r="G152" s="75"/>
      <c r="H152" s="75"/>
      <c r="I152" s="205"/>
      <c r="J152" s="75"/>
      <c r="K152" s="75"/>
      <c r="L152" s="73"/>
    </row>
    <row r="153" s="1" customFormat="1" ht="10.32" customHeight="1">
      <c r="B153" s="47"/>
      <c r="C153" s="75"/>
      <c r="D153" s="75"/>
      <c r="E153" s="75"/>
      <c r="F153" s="75"/>
      <c r="G153" s="75"/>
      <c r="H153" s="75"/>
      <c r="I153" s="205"/>
      <c r="J153" s="75"/>
      <c r="K153" s="75"/>
      <c r="L153" s="73"/>
    </row>
    <row r="154" s="10" customFormat="1" ht="29.28" customHeight="1">
      <c r="B154" s="211"/>
      <c r="C154" s="212" t="s">
        <v>194</v>
      </c>
      <c r="D154" s="213" t="s">
        <v>57</v>
      </c>
      <c r="E154" s="213" t="s">
        <v>53</v>
      </c>
      <c r="F154" s="213" t="s">
        <v>195</v>
      </c>
      <c r="G154" s="213" t="s">
        <v>196</v>
      </c>
      <c r="H154" s="213" t="s">
        <v>197</v>
      </c>
      <c r="I154" s="214" t="s">
        <v>198</v>
      </c>
      <c r="J154" s="213" t="s">
        <v>158</v>
      </c>
      <c r="K154" s="215" t="s">
        <v>199</v>
      </c>
      <c r="L154" s="216"/>
      <c r="M154" s="103" t="s">
        <v>200</v>
      </c>
      <c r="N154" s="104" t="s">
        <v>42</v>
      </c>
      <c r="O154" s="104" t="s">
        <v>201</v>
      </c>
      <c r="P154" s="104" t="s">
        <v>202</v>
      </c>
      <c r="Q154" s="104" t="s">
        <v>203</v>
      </c>
      <c r="R154" s="104" t="s">
        <v>204</v>
      </c>
      <c r="S154" s="104" t="s">
        <v>205</v>
      </c>
      <c r="T154" s="105" t="s">
        <v>206</v>
      </c>
    </row>
    <row r="155" s="1" customFormat="1" ht="29.28" customHeight="1">
      <c r="B155" s="47"/>
      <c r="C155" s="109" t="s">
        <v>159</v>
      </c>
      <c r="D155" s="75"/>
      <c r="E155" s="75"/>
      <c r="F155" s="75"/>
      <c r="G155" s="75"/>
      <c r="H155" s="75"/>
      <c r="I155" s="205"/>
      <c r="J155" s="217">
        <f>BK155</f>
        <v>0</v>
      </c>
      <c r="K155" s="75"/>
      <c r="L155" s="73"/>
      <c r="M155" s="106"/>
      <c r="N155" s="107"/>
      <c r="O155" s="107"/>
      <c r="P155" s="218">
        <f>P156+P368</f>
        <v>0</v>
      </c>
      <c r="Q155" s="107"/>
      <c r="R155" s="218">
        <f>R156+R368</f>
        <v>0</v>
      </c>
      <c r="S155" s="107"/>
      <c r="T155" s="219">
        <f>T156+T368</f>
        <v>0</v>
      </c>
      <c r="AT155" s="25" t="s">
        <v>71</v>
      </c>
      <c r="AU155" s="25" t="s">
        <v>160</v>
      </c>
      <c r="BK155" s="220">
        <f>BK156+BK368</f>
        <v>0</v>
      </c>
    </row>
    <row r="156" s="11" customFormat="1" ht="37.44" customHeight="1">
      <c r="B156" s="221"/>
      <c r="C156" s="222"/>
      <c r="D156" s="223" t="s">
        <v>71</v>
      </c>
      <c r="E156" s="224" t="s">
        <v>2132</v>
      </c>
      <c r="F156" s="224" t="s">
        <v>2133</v>
      </c>
      <c r="G156" s="222"/>
      <c r="H156" s="222"/>
      <c r="I156" s="225"/>
      <c r="J156" s="226">
        <f>BK156</f>
        <v>0</v>
      </c>
      <c r="K156" s="222"/>
      <c r="L156" s="227"/>
      <c r="M156" s="228"/>
      <c r="N156" s="229"/>
      <c r="O156" s="229"/>
      <c r="P156" s="230">
        <f>P157+P245+P256+P260+P331+P366</f>
        <v>0</v>
      </c>
      <c r="Q156" s="229"/>
      <c r="R156" s="230">
        <f>R157+R245+R256+R260+R331+R366</f>
        <v>0</v>
      </c>
      <c r="S156" s="229"/>
      <c r="T156" s="231">
        <f>T157+T245+T256+T260+T331+T366</f>
        <v>0</v>
      </c>
      <c r="AR156" s="232" t="s">
        <v>79</v>
      </c>
      <c r="AT156" s="233" t="s">
        <v>71</v>
      </c>
      <c r="AU156" s="233" t="s">
        <v>72</v>
      </c>
      <c r="AY156" s="232" t="s">
        <v>209</v>
      </c>
      <c r="BK156" s="234">
        <f>BK157+BK245+BK256+BK260+BK331+BK366</f>
        <v>0</v>
      </c>
    </row>
    <row r="157" s="11" customFormat="1" ht="19.92" customHeight="1">
      <c r="B157" s="221"/>
      <c r="C157" s="222"/>
      <c r="D157" s="223" t="s">
        <v>71</v>
      </c>
      <c r="E157" s="235" t="s">
        <v>2134</v>
      </c>
      <c r="F157" s="235" t="s">
        <v>2135</v>
      </c>
      <c r="G157" s="222"/>
      <c r="H157" s="222"/>
      <c r="I157" s="225"/>
      <c r="J157" s="236">
        <f>BK157</f>
        <v>0</v>
      </c>
      <c r="K157" s="222"/>
      <c r="L157" s="227"/>
      <c r="M157" s="228"/>
      <c r="N157" s="229"/>
      <c r="O157" s="229"/>
      <c r="P157" s="230">
        <f>P158+P160+P162+P165+P170+P173+P177+P179+P181+P189+P191+P195+P199+P201+P208+P210+P212+P217+P219+P222+P224+P227+P230+P235+P241+P243</f>
        <v>0</v>
      </c>
      <c r="Q157" s="229"/>
      <c r="R157" s="230">
        <f>R158+R160+R162+R165+R170+R173+R177+R179+R181+R189+R191+R195+R199+R201+R208+R210+R212+R217+R219+R222+R224+R227+R230+R235+R241+R243</f>
        <v>0</v>
      </c>
      <c r="S157" s="229"/>
      <c r="T157" s="231">
        <f>T158+T160+T162+T165+T170+T173+T177+T179+T181+T189+T191+T195+T199+T201+T208+T210+T212+T217+T219+T222+T224+T227+T230+T235+T241+T243</f>
        <v>0</v>
      </c>
      <c r="AR157" s="232" t="s">
        <v>79</v>
      </c>
      <c r="AT157" s="233" t="s">
        <v>71</v>
      </c>
      <c r="AU157" s="233" t="s">
        <v>79</v>
      </c>
      <c r="AY157" s="232" t="s">
        <v>209</v>
      </c>
      <c r="BK157" s="234">
        <f>BK158+BK160+BK162+BK165+BK170+BK173+BK177+BK179+BK181+BK189+BK191+BK195+BK199+BK201+BK208+BK210+BK212+BK217+BK219+BK222+BK224+BK227+BK230+BK235+BK241+BK243</f>
        <v>0</v>
      </c>
    </row>
    <row r="158" s="11" customFormat="1" ht="14.88" customHeight="1">
      <c r="B158" s="221"/>
      <c r="C158" s="222"/>
      <c r="D158" s="223" t="s">
        <v>71</v>
      </c>
      <c r="E158" s="235" t="s">
        <v>2136</v>
      </c>
      <c r="F158" s="235" t="s">
        <v>2137</v>
      </c>
      <c r="G158" s="222"/>
      <c r="H158" s="222"/>
      <c r="I158" s="225"/>
      <c r="J158" s="236">
        <f>BK158</f>
        <v>0</v>
      </c>
      <c r="K158" s="222"/>
      <c r="L158" s="227"/>
      <c r="M158" s="228"/>
      <c r="N158" s="229"/>
      <c r="O158" s="229"/>
      <c r="P158" s="230">
        <f>P159</f>
        <v>0</v>
      </c>
      <c r="Q158" s="229"/>
      <c r="R158" s="230">
        <f>R159</f>
        <v>0</v>
      </c>
      <c r="S158" s="229"/>
      <c r="T158" s="231">
        <f>T159</f>
        <v>0</v>
      </c>
      <c r="AR158" s="232" t="s">
        <v>79</v>
      </c>
      <c r="AT158" s="233" t="s">
        <v>71</v>
      </c>
      <c r="AU158" s="233" t="s">
        <v>81</v>
      </c>
      <c r="AY158" s="232" t="s">
        <v>209</v>
      </c>
      <c r="BK158" s="234">
        <f>BK159</f>
        <v>0</v>
      </c>
    </row>
    <row r="159" s="1" customFormat="1" ht="25.5" customHeight="1">
      <c r="B159" s="47"/>
      <c r="C159" s="237" t="s">
        <v>79</v>
      </c>
      <c r="D159" s="237" t="s">
        <v>211</v>
      </c>
      <c r="E159" s="238" t="s">
        <v>2138</v>
      </c>
      <c r="F159" s="239" t="s">
        <v>2139</v>
      </c>
      <c r="G159" s="240" t="s">
        <v>390</v>
      </c>
      <c r="H159" s="241">
        <v>50</v>
      </c>
      <c r="I159" s="242"/>
      <c r="J159" s="243">
        <f>ROUND(I159*H159,2)</f>
        <v>0</v>
      </c>
      <c r="K159" s="239" t="s">
        <v>21</v>
      </c>
      <c r="L159" s="73"/>
      <c r="M159" s="244" t="s">
        <v>21</v>
      </c>
      <c r="N159" s="245" t="s">
        <v>43</v>
      </c>
      <c r="O159" s="48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5" t="s">
        <v>358</v>
      </c>
      <c r="AT159" s="25" t="s">
        <v>211</v>
      </c>
      <c r="AU159" s="25" t="s">
        <v>101</v>
      </c>
      <c r="AY159" s="25" t="s">
        <v>209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5" t="s">
        <v>79</v>
      </c>
      <c r="BK159" s="248">
        <f>ROUND(I159*H159,2)</f>
        <v>0</v>
      </c>
      <c r="BL159" s="25" t="s">
        <v>358</v>
      </c>
      <c r="BM159" s="25" t="s">
        <v>81</v>
      </c>
    </row>
    <row r="160" s="11" customFormat="1" ht="22.32" customHeight="1">
      <c r="B160" s="221"/>
      <c r="C160" s="222"/>
      <c r="D160" s="223" t="s">
        <v>71</v>
      </c>
      <c r="E160" s="235" t="s">
        <v>2140</v>
      </c>
      <c r="F160" s="235" t="s">
        <v>2141</v>
      </c>
      <c r="G160" s="222"/>
      <c r="H160" s="222"/>
      <c r="I160" s="225"/>
      <c r="J160" s="236">
        <f>BK160</f>
        <v>0</v>
      </c>
      <c r="K160" s="222"/>
      <c r="L160" s="227"/>
      <c r="M160" s="228"/>
      <c r="N160" s="229"/>
      <c r="O160" s="229"/>
      <c r="P160" s="230">
        <f>P161</f>
        <v>0</v>
      </c>
      <c r="Q160" s="229"/>
      <c r="R160" s="230">
        <f>R161</f>
        <v>0</v>
      </c>
      <c r="S160" s="229"/>
      <c r="T160" s="231">
        <f>T161</f>
        <v>0</v>
      </c>
      <c r="AR160" s="232" t="s">
        <v>79</v>
      </c>
      <c r="AT160" s="233" t="s">
        <v>71</v>
      </c>
      <c r="AU160" s="233" t="s">
        <v>81</v>
      </c>
      <c r="AY160" s="232" t="s">
        <v>209</v>
      </c>
      <c r="BK160" s="234">
        <f>BK161</f>
        <v>0</v>
      </c>
    </row>
    <row r="161" s="1" customFormat="1" ht="25.5" customHeight="1">
      <c r="B161" s="47"/>
      <c r="C161" s="237" t="s">
        <v>81</v>
      </c>
      <c r="D161" s="237" t="s">
        <v>211</v>
      </c>
      <c r="E161" s="238" t="s">
        <v>2142</v>
      </c>
      <c r="F161" s="239" t="s">
        <v>2143</v>
      </c>
      <c r="G161" s="240" t="s">
        <v>1150</v>
      </c>
      <c r="H161" s="241">
        <v>10</v>
      </c>
      <c r="I161" s="242"/>
      <c r="J161" s="243">
        <f>ROUND(I161*H161,2)</f>
        <v>0</v>
      </c>
      <c r="K161" s="239" t="s">
        <v>21</v>
      </c>
      <c r="L161" s="73"/>
      <c r="M161" s="244" t="s">
        <v>21</v>
      </c>
      <c r="N161" s="245" t="s">
        <v>43</v>
      </c>
      <c r="O161" s="48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5" t="s">
        <v>358</v>
      </c>
      <c r="AT161" s="25" t="s">
        <v>211</v>
      </c>
      <c r="AU161" s="25" t="s">
        <v>101</v>
      </c>
      <c r="AY161" s="25" t="s">
        <v>209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5" t="s">
        <v>79</v>
      </c>
      <c r="BK161" s="248">
        <f>ROUND(I161*H161,2)</f>
        <v>0</v>
      </c>
      <c r="BL161" s="25" t="s">
        <v>358</v>
      </c>
      <c r="BM161" s="25" t="s">
        <v>216</v>
      </c>
    </row>
    <row r="162" s="11" customFormat="1" ht="22.32" customHeight="1">
      <c r="B162" s="221"/>
      <c r="C162" s="222"/>
      <c r="D162" s="223" t="s">
        <v>71</v>
      </c>
      <c r="E162" s="235" t="s">
        <v>2144</v>
      </c>
      <c r="F162" s="235" t="s">
        <v>2145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SUM(P163:P164)</f>
        <v>0</v>
      </c>
      <c r="Q162" s="229"/>
      <c r="R162" s="230">
        <f>SUM(R163:R164)</f>
        <v>0</v>
      </c>
      <c r="S162" s="229"/>
      <c r="T162" s="231">
        <f>SUM(T163:T164)</f>
        <v>0</v>
      </c>
      <c r="AR162" s="232" t="s">
        <v>79</v>
      </c>
      <c r="AT162" s="233" t="s">
        <v>71</v>
      </c>
      <c r="AU162" s="233" t="s">
        <v>81</v>
      </c>
      <c r="AY162" s="232" t="s">
        <v>209</v>
      </c>
      <c r="BK162" s="234">
        <f>SUM(BK163:BK164)</f>
        <v>0</v>
      </c>
    </row>
    <row r="163" s="1" customFormat="1" ht="16.5" customHeight="1">
      <c r="B163" s="47"/>
      <c r="C163" s="237" t="s">
        <v>101</v>
      </c>
      <c r="D163" s="237" t="s">
        <v>211</v>
      </c>
      <c r="E163" s="238" t="s">
        <v>2146</v>
      </c>
      <c r="F163" s="239" t="s">
        <v>2147</v>
      </c>
      <c r="G163" s="240" t="s">
        <v>1150</v>
      </c>
      <c r="H163" s="241">
        <v>120</v>
      </c>
      <c r="I163" s="242"/>
      <c r="J163" s="243">
        <f>ROUND(I163*H163,2)</f>
        <v>0</v>
      </c>
      <c r="K163" s="239" t="s">
        <v>21</v>
      </c>
      <c r="L163" s="73"/>
      <c r="M163" s="244" t="s">
        <v>21</v>
      </c>
      <c r="N163" s="245" t="s">
        <v>43</v>
      </c>
      <c r="O163" s="48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5" t="s">
        <v>358</v>
      </c>
      <c r="AT163" s="25" t="s">
        <v>211</v>
      </c>
      <c r="AU163" s="25" t="s">
        <v>101</v>
      </c>
      <c r="AY163" s="25" t="s">
        <v>209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5" t="s">
        <v>79</v>
      </c>
      <c r="BK163" s="248">
        <f>ROUND(I163*H163,2)</f>
        <v>0</v>
      </c>
      <c r="BL163" s="25" t="s">
        <v>358</v>
      </c>
      <c r="BM163" s="25" t="s">
        <v>239</v>
      </c>
    </row>
    <row r="164" s="1" customFormat="1" ht="16.5" customHeight="1">
      <c r="B164" s="47"/>
      <c r="C164" s="237" t="s">
        <v>216</v>
      </c>
      <c r="D164" s="237" t="s">
        <v>211</v>
      </c>
      <c r="E164" s="238" t="s">
        <v>2148</v>
      </c>
      <c r="F164" s="239" t="s">
        <v>2149</v>
      </c>
      <c r="G164" s="240" t="s">
        <v>1150</v>
      </c>
      <c r="H164" s="241">
        <v>98</v>
      </c>
      <c r="I164" s="242"/>
      <c r="J164" s="243">
        <f>ROUND(I164*H164,2)</f>
        <v>0</v>
      </c>
      <c r="K164" s="239" t="s">
        <v>21</v>
      </c>
      <c r="L164" s="73"/>
      <c r="M164" s="244" t="s">
        <v>21</v>
      </c>
      <c r="N164" s="245" t="s">
        <v>43</v>
      </c>
      <c r="O164" s="48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5" t="s">
        <v>358</v>
      </c>
      <c r="AT164" s="25" t="s">
        <v>211</v>
      </c>
      <c r="AU164" s="25" t="s">
        <v>101</v>
      </c>
      <c r="AY164" s="25" t="s">
        <v>209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25" t="s">
        <v>79</v>
      </c>
      <c r="BK164" s="248">
        <f>ROUND(I164*H164,2)</f>
        <v>0</v>
      </c>
      <c r="BL164" s="25" t="s">
        <v>358</v>
      </c>
      <c r="BM164" s="25" t="s">
        <v>232</v>
      </c>
    </row>
    <row r="165" s="11" customFormat="1" ht="22.32" customHeight="1">
      <c r="B165" s="221"/>
      <c r="C165" s="222"/>
      <c r="D165" s="223" t="s">
        <v>71</v>
      </c>
      <c r="E165" s="235" t="s">
        <v>2150</v>
      </c>
      <c r="F165" s="235" t="s">
        <v>2151</v>
      </c>
      <c r="G165" s="222"/>
      <c r="H165" s="222"/>
      <c r="I165" s="225"/>
      <c r="J165" s="236">
        <f>BK165</f>
        <v>0</v>
      </c>
      <c r="K165" s="222"/>
      <c r="L165" s="227"/>
      <c r="M165" s="228"/>
      <c r="N165" s="229"/>
      <c r="O165" s="229"/>
      <c r="P165" s="230">
        <f>SUM(P166:P169)</f>
        <v>0</v>
      </c>
      <c r="Q165" s="229"/>
      <c r="R165" s="230">
        <f>SUM(R166:R169)</f>
        <v>0</v>
      </c>
      <c r="S165" s="229"/>
      <c r="T165" s="231">
        <f>SUM(T166:T169)</f>
        <v>0</v>
      </c>
      <c r="AR165" s="232" t="s">
        <v>79</v>
      </c>
      <c r="AT165" s="233" t="s">
        <v>71</v>
      </c>
      <c r="AU165" s="233" t="s">
        <v>81</v>
      </c>
      <c r="AY165" s="232" t="s">
        <v>209</v>
      </c>
      <c r="BK165" s="234">
        <f>SUM(BK166:BK169)</f>
        <v>0</v>
      </c>
    </row>
    <row r="166" s="1" customFormat="1" ht="25.5" customHeight="1">
      <c r="B166" s="47"/>
      <c r="C166" s="237" t="s">
        <v>234</v>
      </c>
      <c r="D166" s="237" t="s">
        <v>211</v>
      </c>
      <c r="E166" s="238" t="s">
        <v>2152</v>
      </c>
      <c r="F166" s="239" t="s">
        <v>2153</v>
      </c>
      <c r="G166" s="240" t="s">
        <v>1150</v>
      </c>
      <c r="H166" s="241">
        <v>14</v>
      </c>
      <c r="I166" s="242"/>
      <c r="J166" s="243">
        <f>ROUND(I166*H166,2)</f>
        <v>0</v>
      </c>
      <c r="K166" s="239" t="s">
        <v>21</v>
      </c>
      <c r="L166" s="73"/>
      <c r="M166" s="244" t="s">
        <v>21</v>
      </c>
      <c r="N166" s="245" t="s">
        <v>43</v>
      </c>
      <c r="O166" s="48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AR166" s="25" t="s">
        <v>358</v>
      </c>
      <c r="AT166" s="25" t="s">
        <v>211</v>
      </c>
      <c r="AU166" s="25" t="s">
        <v>101</v>
      </c>
      <c r="AY166" s="25" t="s">
        <v>209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25" t="s">
        <v>79</v>
      </c>
      <c r="BK166" s="248">
        <f>ROUND(I166*H166,2)</f>
        <v>0</v>
      </c>
      <c r="BL166" s="25" t="s">
        <v>358</v>
      </c>
      <c r="BM166" s="25" t="s">
        <v>237</v>
      </c>
    </row>
    <row r="167" s="1" customFormat="1" ht="25.5" customHeight="1">
      <c r="B167" s="47"/>
      <c r="C167" s="237" t="s">
        <v>239</v>
      </c>
      <c r="D167" s="237" t="s">
        <v>211</v>
      </c>
      <c r="E167" s="238" t="s">
        <v>2154</v>
      </c>
      <c r="F167" s="239" t="s">
        <v>2155</v>
      </c>
      <c r="G167" s="240" t="s">
        <v>1150</v>
      </c>
      <c r="H167" s="241">
        <v>2</v>
      </c>
      <c r="I167" s="242"/>
      <c r="J167" s="243">
        <f>ROUND(I167*H167,2)</f>
        <v>0</v>
      </c>
      <c r="K167" s="239" t="s">
        <v>21</v>
      </c>
      <c r="L167" s="73"/>
      <c r="M167" s="244" t="s">
        <v>21</v>
      </c>
      <c r="N167" s="245" t="s">
        <v>43</v>
      </c>
      <c r="O167" s="48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5" t="s">
        <v>358</v>
      </c>
      <c r="AT167" s="25" t="s">
        <v>211</v>
      </c>
      <c r="AU167" s="25" t="s">
        <v>101</v>
      </c>
      <c r="AY167" s="25" t="s">
        <v>209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5" t="s">
        <v>79</v>
      </c>
      <c r="BK167" s="248">
        <f>ROUND(I167*H167,2)</f>
        <v>0</v>
      </c>
      <c r="BL167" s="25" t="s">
        <v>358</v>
      </c>
      <c r="BM167" s="25" t="s">
        <v>271</v>
      </c>
    </row>
    <row r="168" s="1" customFormat="1" ht="25.5" customHeight="1">
      <c r="B168" s="47"/>
      <c r="C168" s="237" t="s">
        <v>245</v>
      </c>
      <c r="D168" s="237" t="s">
        <v>211</v>
      </c>
      <c r="E168" s="238" t="s">
        <v>2156</v>
      </c>
      <c r="F168" s="239" t="s">
        <v>2157</v>
      </c>
      <c r="G168" s="240" t="s">
        <v>1150</v>
      </c>
      <c r="H168" s="241">
        <v>6</v>
      </c>
      <c r="I168" s="242"/>
      <c r="J168" s="243">
        <f>ROUND(I168*H168,2)</f>
        <v>0</v>
      </c>
      <c r="K168" s="239" t="s">
        <v>21</v>
      </c>
      <c r="L168" s="73"/>
      <c r="M168" s="244" t="s">
        <v>21</v>
      </c>
      <c r="N168" s="245" t="s">
        <v>43</v>
      </c>
      <c r="O168" s="48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5" t="s">
        <v>358</v>
      </c>
      <c r="AT168" s="25" t="s">
        <v>211</v>
      </c>
      <c r="AU168" s="25" t="s">
        <v>101</v>
      </c>
      <c r="AY168" s="25" t="s">
        <v>209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5" t="s">
        <v>79</v>
      </c>
      <c r="BK168" s="248">
        <f>ROUND(I168*H168,2)</f>
        <v>0</v>
      </c>
      <c r="BL168" s="25" t="s">
        <v>358</v>
      </c>
      <c r="BM168" s="25" t="s">
        <v>248</v>
      </c>
    </row>
    <row r="169" s="1" customFormat="1" ht="25.5" customHeight="1">
      <c r="B169" s="47"/>
      <c r="C169" s="237" t="s">
        <v>232</v>
      </c>
      <c r="D169" s="237" t="s">
        <v>211</v>
      </c>
      <c r="E169" s="238" t="s">
        <v>2158</v>
      </c>
      <c r="F169" s="239" t="s">
        <v>2159</v>
      </c>
      <c r="G169" s="240" t="s">
        <v>1150</v>
      </c>
      <c r="H169" s="241">
        <v>2</v>
      </c>
      <c r="I169" s="242"/>
      <c r="J169" s="243">
        <f>ROUND(I169*H169,2)</f>
        <v>0</v>
      </c>
      <c r="K169" s="239" t="s">
        <v>21</v>
      </c>
      <c r="L169" s="73"/>
      <c r="M169" s="244" t="s">
        <v>21</v>
      </c>
      <c r="N169" s="245" t="s">
        <v>43</v>
      </c>
      <c r="O169" s="48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5" t="s">
        <v>358</v>
      </c>
      <c r="AT169" s="25" t="s">
        <v>211</v>
      </c>
      <c r="AU169" s="25" t="s">
        <v>101</v>
      </c>
      <c r="AY169" s="25" t="s">
        <v>209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25" t="s">
        <v>79</v>
      </c>
      <c r="BK169" s="248">
        <f>ROUND(I169*H169,2)</f>
        <v>0</v>
      </c>
      <c r="BL169" s="25" t="s">
        <v>358</v>
      </c>
      <c r="BM169" s="25" t="s">
        <v>287</v>
      </c>
    </row>
    <row r="170" s="11" customFormat="1" ht="22.32" customHeight="1">
      <c r="B170" s="221"/>
      <c r="C170" s="222"/>
      <c r="D170" s="223" t="s">
        <v>71</v>
      </c>
      <c r="E170" s="235" t="s">
        <v>2160</v>
      </c>
      <c r="F170" s="235" t="s">
        <v>2161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SUM(P171:P172)</f>
        <v>0</v>
      </c>
      <c r="Q170" s="229"/>
      <c r="R170" s="230">
        <f>SUM(R171:R172)</f>
        <v>0</v>
      </c>
      <c r="S170" s="229"/>
      <c r="T170" s="231">
        <f>SUM(T171:T172)</f>
        <v>0</v>
      </c>
      <c r="AR170" s="232" t="s">
        <v>79</v>
      </c>
      <c r="AT170" s="233" t="s">
        <v>71</v>
      </c>
      <c r="AU170" s="233" t="s">
        <v>81</v>
      </c>
      <c r="AY170" s="232" t="s">
        <v>209</v>
      </c>
      <c r="BK170" s="234">
        <f>SUM(BK171:BK172)</f>
        <v>0</v>
      </c>
    </row>
    <row r="171" s="1" customFormat="1" ht="16.5" customHeight="1">
      <c r="B171" s="47"/>
      <c r="C171" s="237" t="s">
        <v>254</v>
      </c>
      <c r="D171" s="237" t="s">
        <v>211</v>
      </c>
      <c r="E171" s="238" t="s">
        <v>2162</v>
      </c>
      <c r="F171" s="239" t="s">
        <v>2163</v>
      </c>
      <c r="G171" s="240" t="s">
        <v>1150</v>
      </c>
      <c r="H171" s="241">
        <v>3</v>
      </c>
      <c r="I171" s="242"/>
      <c r="J171" s="243">
        <f>ROUND(I171*H171,2)</f>
        <v>0</v>
      </c>
      <c r="K171" s="239" t="s">
        <v>21</v>
      </c>
      <c r="L171" s="73"/>
      <c r="M171" s="244" t="s">
        <v>21</v>
      </c>
      <c r="N171" s="245" t="s">
        <v>43</v>
      </c>
      <c r="O171" s="48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5" t="s">
        <v>358</v>
      </c>
      <c r="AT171" s="25" t="s">
        <v>211</v>
      </c>
      <c r="AU171" s="25" t="s">
        <v>101</v>
      </c>
      <c r="AY171" s="25" t="s">
        <v>209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5" t="s">
        <v>79</v>
      </c>
      <c r="BK171" s="248">
        <f>ROUND(I171*H171,2)</f>
        <v>0</v>
      </c>
      <c r="BL171" s="25" t="s">
        <v>358</v>
      </c>
      <c r="BM171" s="25" t="s">
        <v>296</v>
      </c>
    </row>
    <row r="172" s="1" customFormat="1" ht="16.5" customHeight="1">
      <c r="B172" s="47"/>
      <c r="C172" s="237" t="s">
        <v>237</v>
      </c>
      <c r="D172" s="237" t="s">
        <v>211</v>
      </c>
      <c r="E172" s="238" t="s">
        <v>2164</v>
      </c>
      <c r="F172" s="239" t="s">
        <v>2165</v>
      </c>
      <c r="G172" s="240" t="s">
        <v>1150</v>
      </c>
      <c r="H172" s="241">
        <v>6</v>
      </c>
      <c r="I172" s="242"/>
      <c r="J172" s="243">
        <f>ROUND(I172*H172,2)</f>
        <v>0</v>
      </c>
      <c r="K172" s="239" t="s">
        <v>21</v>
      </c>
      <c r="L172" s="73"/>
      <c r="M172" s="244" t="s">
        <v>21</v>
      </c>
      <c r="N172" s="245" t="s">
        <v>43</v>
      </c>
      <c r="O172" s="48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AR172" s="25" t="s">
        <v>358</v>
      </c>
      <c r="AT172" s="25" t="s">
        <v>211</v>
      </c>
      <c r="AU172" s="25" t="s">
        <v>101</v>
      </c>
      <c r="AY172" s="25" t="s">
        <v>209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25" t="s">
        <v>79</v>
      </c>
      <c r="BK172" s="248">
        <f>ROUND(I172*H172,2)</f>
        <v>0</v>
      </c>
      <c r="BL172" s="25" t="s">
        <v>358</v>
      </c>
      <c r="BM172" s="25" t="s">
        <v>307</v>
      </c>
    </row>
    <row r="173" s="11" customFormat="1" ht="22.32" customHeight="1">
      <c r="B173" s="221"/>
      <c r="C173" s="222"/>
      <c r="D173" s="223" t="s">
        <v>71</v>
      </c>
      <c r="E173" s="235" t="s">
        <v>2166</v>
      </c>
      <c r="F173" s="235" t="s">
        <v>2167</v>
      </c>
      <c r="G173" s="222"/>
      <c r="H173" s="222"/>
      <c r="I173" s="225"/>
      <c r="J173" s="236">
        <f>BK173</f>
        <v>0</v>
      </c>
      <c r="K173" s="222"/>
      <c r="L173" s="227"/>
      <c r="M173" s="228"/>
      <c r="N173" s="229"/>
      <c r="O173" s="229"/>
      <c r="P173" s="230">
        <f>SUM(P174:P176)</f>
        <v>0</v>
      </c>
      <c r="Q173" s="229"/>
      <c r="R173" s="230">
        <f>SUM(R174:R176)</f>
        <v>0</v>
      </c>
      <c r="S173" s="229"/>
      <c r="T173" s="231">
        <f>SUM(T174:T176)</f>
        <v>0</v>
      </c>
      <c r="AR173" s="232" t="s">
        <v>79</v>
      </c>
      <c r="AT173" s="233" t="s">
        <v>71</v>
      </c>
      <c r="AU173" s="233" t="s">
        <v>81</v>
      </c>
      <c r="AY173" s="232" t="s">
        <v>209</v>
      </c>
      <c r="BK173" s="234">
        <f>SUM(BK174:BK176)</f>
        <v>0</v>
      </c>
    </row>
    <row r="174" s="1" customFormat="1" ht="25.5" customHeight="1">
      <c r="B174" s="47"/>
      <c r="C174" s="237" t="s">
        <v>265</v>
      </c>
      <c r="D174" s="237" t="s">
        <v>211</v>
      </c>
      <c r="E174" s="238" t="s">
        <v>2168</v>
      </c>
      <c r="F174" s="239" t="s">
        <v>2169</v>
      </c>
      <c r="G174" s="240" t="s">
        <v>1150</v>
      </c>
      <c r="H174" s="241">
        <v>6</v>
      </c>
      <c r="I174" s="242"/>
      <c r="J174" s="243">
        <f>ROUND(I174*H174,2)</f>
        <v>0</v>
      </c>
      <c r="K174" s="239" t="s">
        <v>21</v>
      </c>
      <c r="L174" s="73"/>
      <c r="M174" s="244" t="s">
        <v>21</v>
      </c>
      <c r="N174" s="245" t="s">
        <v>43</v>
      </c>
      <c r="O174" s="48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5" t="s">
        <v>358</v>
      </c>
      <c r="AT174" s="25" t="s">
        <v>211</v>
      </c>
      <c r="AU174" s="25" t="s">
        <v>101</v>
      </c>
      <c r="AY174" s="25" t="s">
        <v>209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5" t="s">
        <v>79</v>
      </c>
      <c r="BK174" s="248">
        <f>ROUND(I174*H174,2)</f>
        <v>0</v>
      </c>
      <c r="BL174" s="25" t="s">
        <v>358</v>
      </c>
      <c r="BM174" s="25" t="s">
        <v>319</v>
      </c>
    </row>
    <row r="175" s="1" customFormat="1" ht="38.25" customHeight="1">
      <c r="B175" s="47"/>
      <c r="C175" s="237" t="s">
        <v>271</v>
      </c>
      <c r="D175" s="237" t="s">
        <v>211</v>
      </c>
      <c r="E175" s="238" t="s">
        <v>2170</v>
      </c>
      <c r="F175" s="239" t="s">
        <v>2171</v>
      </c>
      <c r="G175" s="240" t="s">
        <v>1150</v>
      </c>
      <c r="H175" s="241">
        <v>31</v>
      </c>
      <c r="I175" s="242"/>
      <c r="J175" s="243">
        <f>ROUND(I175*H175,2)</f>
        <v>0</v>
      </c>
      <c r="K175" s="239" t="s">
        <v>21</v>
      </c>
      <c r="L175" s="73"/>
      <c r="M175" s="244" t="s">
        <v>21</v>
      </c>
      <c r="N175" s="245" t="s">
        <v>43</v>
      </c>
      <c r="O175" s="48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5" t="s">
        <v>358</v>
      </c>
      <c r="AT175" s="25" t="s">
        <v>211</v>
      </c>
      <c r="AU175" s="25" t="s">
        <v>101</v>
      </c>
      <c r="AY175" s="25" t="s">
        <v>209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5" t="s">
        <v>79</v>
      </c>
      <c r="BK175" s="248">
        <f>ROUND(I175*H175,2)</f>
        <v>0</v>
      </c>
      <c r="BL175" s="25" t="s">
        <v>358</v>
      </c>
      <c r="BM175" s="25" t="s">
        <v>329</v>
      </c>
    </row>
    <row r="176" s="1" customFormat="1" ht="38.25" customHeight="1">
      <c r="B176" s="47"/>
      <c r="C176" s="237" t="s">
        <v>275</v>
      </c>
      <c r="D176" s="237" t="s">
        <v>211</v>
      </c>
      <c r="E176" s="238" t="s">
        <v>2172</v>
      </c>
      <c r="F176" s="239" t="s">
        <v>2173</v>
      </c>
      <c r="G176" s="240" t="s">
        <v>1150</v>
      </c>
      <c r="H176" s="241">
        <v>2</v>
      </c>
      <c r="I176" s="242"/>
      <c r="J176" s="243">
        <f>ROUND(I176*H176,2)</f>
        <v>0</v>
      </c>
      <c r="K176" s="239" t="s">
        <v>21</v>
      </c>
      <c r="L176" s="73"/>
      <c r="M176" s="244" t="s">
        <v>21</v>
      </c>
      <c r="N176" s="245" t="s">
        <v>43</v>
      </c>
      <c r="O176" s="48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AR176" s="25" t="s">
        <v>358</v>
      </c>
      <c r="AT176" s="25" t="s">
        <v>211</v>
      </c>
      <c r="AU176" s="25" t="s">
        <v>101</v>
      </c>
      <c r="AY176" s="25" t="s">
        <v>209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25" t="s">
        <v>79</v>
      </c>
      <c r="BK176" s="248">
        <f>ROUND(I176*H176,2)</f>
        <v>0</v>
      </c>
      <c r="BL176" s="25" t="s">
        <v>358</v>
      </c>
      <c r="BM176" s="25" t="s">
        <v>340</v>
      </c>
    </row>
    <row r="177" s="11" customFormat="1" ht="22.32" customHeight="1">
      <c r="B177" s="221"/>
      <c r="C177" s="222"/>
      <c r="D177" s="223" t="s">
        <v>71</v>
      </c>
      <c r="E177" s="235" t="s">
        <v>2174</v>
      </c>
      <c r="F177" s="235" t="s">
        <v>2175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P178</f>
        <v>0</v>
      </c>
      <c r="Q177" s="229"/>
      <c r="R177" s="230">
        <f>R178</f>
        <v>0</v>
      </c>
      <c r="S177" s="229"/>
      <c r="T177" s="231">
        <f>T178</f>
        <v>0</v>
      </c>
      <c r="AR177" s="232" t="s">
        <v>79</v>
      </c>
      <c r="AT177" s="233" t="s">
        <v>71</v>
      </c>
      <c r="AU177" s="233" t="s">
        <v>81</v>
      </c>
      <c r="AY177" s="232" t="s">
        <v>209</v>
      </c>
      <c r="BK177" s="234">
        <f>BK178</f>
        <v>0</v>
      </c>
    </row>
    <row r="178" s="1" customFormat="1" ht="16.5" customHeight="1">
      <c r="B178" s="47"/>
      <c r="C178" s="237" t="s">
        <v>248</v>
      </c>
      <c r="D178" s="237" t="s">
        <v>211</v>
      </c>
      <c r="E178" s="238" t="s">
        <v>2176</v>
      </c>
      <c r="F178" s="239" t="s">
        <v>2177</v>
      </c>
      <c r="G178" s="240" t="s">
        <v>1150</v>
      </c>
      <c r="H178" s="241">
        <v>1</v>
      </c>
      <c r="I178" s="242"/>
      <c r="J178" s="243">
        <f>ROUND(I178*H178,2)</f>
        <v>0</v>
      </c>
      <c r="K178" s="239" t="s">
        <v>21</v>
      </c>
      <c r="L178" s="73"/>
      <c r="M178" s="244" t="s">
        <v>21</v>
      </c>
      <c r="N178" s="245" t="s">
        <v>43</v>
      </c>
      <c r="O178" s="48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5" t="s">
        <v>358</v>
      </c>
      <c r="AT178" s="25" t="s">
        <v>211</v>
      </c>
      <c r="AU178" s="25" t="s">
        <v>101</v>
      </c>
      <c r="AY178" s="25" t="s">
        <v>209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5" t="s">
        <v>79</v>
      </c>
      <c r="BK178" s="248">
        <f>ROUND(I178*H178,2)</f>
        <v>0</v>
      </c>
      <c r="BL178" s="25" t="s">
        <v>358</v>
      </c>
      <c r="BM178" s="25" t="s">
        <v>351</v>
      </c>
    </row>
    <row r="179" s="11" customFormat="1" ht="22.32" customHeight="1">
      <c r="B179" s="221"/>
      <c r="C179" s="222"/>
      <c r="D179" s="223" t="s">
        <v>71</v>
      </c>
      <c r="E179" s="235" t="s">
        <v>2178</v>
      </c>
      <c r="F179" s="235" t="s">
        <v>2179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P180</f>
        <v>0</v>
      </c>
      <c r="Q179" s="229"/>
      <c r="R179" s="230">
        <f>R180</f>
        <v>0</v>
      </c>
      <c r="S179" s="229"/>
      <c r="T179" s="231">
        <f>T180</f>
        <v>0</v>
      </c>
      <c r="AR179" s="232" t="s">
        <v>79</v>
      </c>
      <c r="AT179" s="233" t="s">
        <v>71</v>
      </c>
      <c r="AU179" s="233" t="s">
        <v>81</v>
      </c>
      <c r="AY179" s="232" t="s">
        <v>209</v>
      </c>
      <c r="BK179" s="234">
        <f>BK180</f>
        <v>0</v>
      </c>
    </row>
    <row r="180" s="1" customFormat="1" ht="25.5" customHeight="1">
      <c r="B180" s="47"/>
      <c r="C180" s="237" t="s">
        <v>10</v>
      </c>
      <c r="D180" s="237" t="s">
        <v>211</v>
      </c>
      <c r="E180" s="238" t="s">
        <v>2180</v>
      </c>
      <c r="F180" s="239" t="s">
        <v>2181</v>
      </c>
      <c r="G180" s="240" t="s">
        <v>1150</v>
      </c>
      <c r="H180" s="241">
        <v>5</v>
      </c>
      <c r="I180" s="242"/>
      <c r="J180" s="243">
        <f>ROUND(I180*H180,2)</f>
        <v>0</v>
      </c>
      <c r="K180" s="239" t="s">
        <v>21</v>
      </c>
      <c r="L180" s="73"/>
      <c r="M180" s="244" t="s">
        <v>21</v>
      </c>
      <c r="N180" s="245" t="s">
        <v>43</v>
      </c>
      <c r="O180" s="48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AR180" s="25" t="s">
        <v>358</v>
      </c>
      <c r="AT180" s="25" t="s">
        <v>211</v>
      </c>
      <c r="AU180" s="25" t="s">
        <v>101</v>
      </c>
      <c r="AY180" s="25" t="s">
        <v>209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25" t="s">
        <v>79</v>
      </c>
      <c r="BK180" s="248">
        <f>ROUND(I180*H180,2)</f>
        <v>0</v>
      </c>
      <c r="BL180" s="25" t="s">
        <v>358</v>
      </c>
      <c r="BM180" s="25" t="s">
        <v>361</v>
      </c>
    </row>
    <row r="181" s="11" customFormat="1" ht="22.32" customHeight="1">
      <c r="B181" s="221"/>
      <c r="C181" s="222"/>
      <c r="D181" s="223" t="s">
        <v>71</v>
      </c>
      <c r="E181" s="235" t="s">
        <v>2182</v>
      </c>
      <c r="F181" s="235" t="s">
        <v>2183</v>
      </c>
      <c r="G181" s="222"/>
      <c r="H181" s="222"/>
      <c r="I181" s="225"/>
      <c r="J181" s="236">
        <f>BK181</f>
        <v>0</v>
      </c>
      <c r="K181" s="222"/>
      <c r="L181" s="227"/>
      <c r="M181" s="228"/>
      <c r="N181" s="229"/>
      <c r="O181" s="229"/>
      <c r="P181" s="230">
        <f>SUM(P182:P188)</f>
        <v>0</v>
      </c>
      <c r="Q181" s="229"/>
      <c r="R181" s="230">
        <f>SUM(R182:R188)</f>
        <v>0</v>
      </c>
      <c r="S181" s="229"/>
      <c r="T181" s="231">
        <f>SUM(T182:T188)</f>
        <v>0</v>
      </c>
      <c r="AR181" s="232" t="s">
        <v>79</v>
      </c>
      <c r="AT181" s="233" t="s">
        <v>71</v>
      </c>
      <c r="AU181" s="233" t="s">
        <v>81</v>
      </c>
      <c r="AY181" s="232" t="s">
        <v>209</v>
      </c>
      <c r="BK181" s="234">
        <f>SUM(BK182:BK188)</f>
        <v>0</v>
      </c>
    </row>
    <row r="182" s="1" customFormat="1" ht="16.5" customHeight="1">
      <c r="B182" s="47"/>
      <c r="C182" s="237" t="s">
        <v>287</v>
      </c>
      <c r="D182" s="237" t="s">
        <v>211</v>
      </c>
      <c r="E182" s="238" t="s">
        <v>2184</v>
      </c>
      <c r="F182" s="239" t="s">
        <v>2185</v>
      </c>
      <c r="G182" s="240" t="s">
        <v>390</v>
      </c>
      <c r="H182" s="241">
        <v>1350</v>
      </c>
      <c r="I182" s="242"/>
      <c r="J182" s="243">
        <f>ROUND(I182*H182,2)</f>
        <v>0</v>
      </c>
      <c r="K182" s="239" t="s">
        <v>21</v>
      </c>
      <c r="L182" s="73"/>
      <c r="M182" s="244" t="s">
        <v>21</v>
      </c>
      <c r="N182" s="245" t="s">
        <v>43</v>
      </c>
      <c r="O182" s="48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5" t="s">
        <v>358</v>
      </c>
      <c r="AT182" s="25" t="s">
        <v>211</v>
      </c>
      <c r="AU182" s="25" t="s">
        <v>101</v>
      </c>
      <c r="AY182" s="25" t="s">
        <v>209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25" t="s">
        <v>79</v>
      </c>
      <c r="BK182" s="248">
        <f>ROUND(I182*H182,2)</f>
        <v>0</v>
      </c>
      <c r="BL182" s="25" t="s">
        <v>358</v>
      </c>
      <c r="BM182" s="25" t="s">
        <v>371</v>
      </c>
    </row>
    <row r="183" s="1" customFormat="1" ht="16.5" customHeight="1">
      <c r="B183" s="47"/>
      <c r="C183" s="237" t="s">
        <v>292</v>
      </c>
      <c r="D183" s="237" t="s">
        <v>211</v>
      </c>
      <c r="E183" s="238" t="s">
        <v>2186</v>
      </c>
      <c r="F183" s="239" t="s">
        <v>2187</v>
      </c>
      <c r="G183" s="240" t="s">
        <v>390</v>
      </c>
      <c r="H183" s="241">
        <v>285</v>
      </c>
      <c r="I183" s="242"/>
      <c r="J183" s="243">
        <f>ROUND(I183*H183,2)</f>
        <v>0</v>
      </c>
      <c r="K183" s="239" t="s">
        <v>21</v>
      </c>
      <c r="L183" s="73"/>
      <c r="M183" s="244" t="s">
        <v>21</v>
      </c>
      <c r="N183" s="245" t="s">
        <v>43</v>
      </c>
      <c r="O183" s="48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5" t="s">
        <v>358</v>
      </c>
      <c r="AT183" s="25" t="s">
        <v>211</v>
      </c>
      <c r="AU183" s="25" t="s">
        <v>101</v>
      </c>
      <c r="AY183" s="25" t="s">
        <v>209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5" t="s">
        <v>79</v>
      </c>
      <c r="BK183" s="248">
        <f>ROUND(I183*H183,2)</f>
        <v>0</v>
      </c>
      <c r="BL183" s="25" t="s">
        <v>358</v>
      </c>
      <c r="BM183" s="25" t="s">
        <v>381</v>
      </c>
    </row>
    <row r="184" s="1" customFormat="1" ht="16.5" customHeight="1">
      <c r="B184" s="47"/>
      <c r="C184" s="237" t="s">
        <v>296</v>
      </c>
      <c r="D184" s="237" t="s">
        <v>211</v>
      </c>
      <c r="E184" s="238" t="s">
        <v>2188</v>
      </c>
      <c r="F184" s="239" t="s">
        <v>2189</v>
      </c>
      <c r="G184" s="240" t="s">
        <v>390</v>
      </c>
      <c r="H184" s="241">
        <v>1950</v>
      </c>
      <c r="I184" s="242"/>
      <c r="J184" s="243">
        <f>ROUND(I184*H184,2)</f>
        <v>0</v>
      </c>
      <c r="K184" s="239" t="s">
        <v>21</v>
      </c>
      <c r="L184" s="73"/>
      <c r="M184" s="244" t="s">
        <v>21</v>
      </c>
      <c r="N184" s="245" t="s">
        <v>43</v>
      </c>
      <c r="O184" s="48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5" t="s">
        <v>358</v>
      </c>
      <c r="AT184" s="25" t="s">
        <v>211</v>
      </c>
      <c r="AU184" s="25" t="s">
        <v>101</v>
      </c>
      <c r="AY184" s="25" t="s">
        <v>209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5" t="s">
        <v>79</v>
      </c>
      <c r="BK184" s="248">
        <f>ROUND(I184*H184,2)</f>
        <v>0</v>
      </c>
      <c r="BL184" s="25" t="s">
        <v>358</v>
      </c>
      <c r="BM184" s="25" t="s">
        <v>393</v>
      </c>
    </row>
    <row r="185" s="1" customFormat="1" ht="16.5" customHeight="1">
      <c r="B185" s="47"/>
      <c r="C185" s="237" t="s">
        <v>302</v>
      </c>
      <c r="D185" s="237" t="s">
        <v>211</v>
      </c>
      <c r="E185" s="238" t="s">
        <v>2190</v>
      </c>
      <c r="F185" s="239" t="s">
        <v>2191</v>
      </c>
      <c r="G185" s="240" t="s">
        <v>390</v>
      </c>
      <c r="H185" s="241">
        <v>150</v>
      </c>
      <c r="I185" s="242"/>
      <c r="J185" s="243">
        <f>ROUND(I185*H185,2)</f>
        <v>0</v>
      </c>
      <c r="K185" s="239" t="s">
        <v>21</v>
      </c>
      <c r="L185" s="73"/>
      <c r="M185" s="244" t="s">
        <v>21</v>
      </c>
      <c r="N185" s="245" t="s">
        <v>43</v>
      </c>
      <c r="O185" s="48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AR185" s="25" t="s">
        <v>358</v>
      </c>
      <c r="AT185" s="25" t="s">
        <v>211</v>
      </c>
      <c r="AU185" s="25" t="s">
        <v>101</v>
      </c>
      <c r="AY185" s="25" t="s">
        <v>209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25" t="s">
        <v>79</v>
      </c>
      <c r="BK185" s="248">
        <f>ROUND(I185*H185,2)</f>
        <v>0</v>
      </c>
      <c r="BL185" s="25" t="s">
        <v>358</v>
      </c>
      <c r="BM185" s="25" t="s">
        <v>403</v>
      </c>
    </row>
    <row r="186" s="1" customFormat="1" ht="16.5" customHeight="1">
      <c r="B186" s="47"/>
      <c r="C186" s="237" t="s">
        <v>307</v>
      </c>
      <c r="D186" s="237" t="s">
        <v>211</v>
      </c>
      <c r="E186" s="238" t="s">
        <v>2192</v>
      </c>
      <c r="F186" s="239" t="s">
        <v>2193</v>
      </c>
      <c r="G186" s="240" t="s">
        <v>390</v>
      </c>
      <c r="H186" s="241">
        <v>110</v>
      </c>
      <c r="I186" s="242"/>
      <c r="J186" s="243">
        <f>ROUND(I186*H186,2)</f>
        <v>0</v>
      </c>
      <c r="K186" s="239" t="s">
        <v>21</v>
      </c>
      <c r="L186" s="73"/>
      <c r="M186" s="244" t="s">
        <v>21</v>
      </c>
      <c r="N186" s="245" t="s">
        <v>43</v>
      </c>
      <c r="O186" s="48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5" t="s">
        <v>358</v>
      </c>
      <c r="AT186" s="25" t="s">
        <v>211</v>
      </c>
      <c r="AU186" s="25" t="s">
        <v>101</v>
      </c>
      <c r="AY186" s="25" t="s">
        <v>209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25" t="s">
        <v>79</v>
      </c>
      <c r="BK186" s="248">
        <f>ROUND(I186*H186,2)</f>
        <v>0</v>
      </c>
      <c r="BL186" s="25" t="s">
        <v>358</v>
      </c>
      <c r="BM186" s="25" t="s">
        <v>413</v>
      </c>
    </row>
    <row r="187" s="1" customFormat="1" ht="16.5" customHeight="1">
      <c r="B187" s="47"/>
      <c r="C187" s="237" t="s">
        <v>9</v>
      </c>
      <c r="D187" s="237" t="s">
        <v>211</v>
      </c>
      <c r="E187" s="238" t="s">
        <v>2194</v>
      </c>
      <c r="F187" s="239" t="s">
        <v>2195</v>
      </c>
      <c r="G187" s="240" t="s">
        <v>390</v>
      </c>
      <c r="H187" s="241">
        <v>30</v>
      </c>
      <c r="I187" s="242"/>
      <c r="J187" s="243">
        <f>ROUND(I187*H187,2)</f>
        <v>0</v>
      </c>
      <c r="K187" s="239" t="s">
        <v>21</v>
      </c>
      <c r="L187" s="73"/>
      <c r="M187" s="244" t="s">
        <v>21</v>
      </c>
      <c r="N187" s="245" t="s">
        <v>43</v>
      </c>
      <c r="O187" s="48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5" t="s">
        <v>358</v>
      </c>
      <c r="AT187" s="25" t="s">
        <v>211</v>
      </c>
      <c r="AU187" s="25" t="s">
        <v>101</v>
      </c>
      <c r="AY187" s="25" t="s">
        <v>209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5" t="s">
        <v>79</v>
      </c>
      <c r="BK187" s="248">
        <f>ROUND(I187*H187,2)</f>
        <v>0</v>
      </c>
      <c r="BL187" s="25" t="s">
        <v>358</v>
      </c>
      <c r="BM187" s="25" t="s">
        <v>423</v>
      </c>
    </row>
    <row r="188" s="1" customFormat="1" ht="16.5" customHeight="1">
      <c r="B188" s="47"/>
      <c r="C188" s="237" t="s">
        <v>319</v>
      </c>
      <c r="D188" s="237" t="s">
        <v>211</v>
      </c>
      <c r="E188" s="238" t="s">
        <v>2196</v>
      </c>
      <c r="F188" s="239" t="s">
        <v>2197</v>
      </c>
      <c r="G188" s="240" t="s">
        <v>390</v>
      </c>
      <c r="H188" s="241">
        <v>35</v>
      </c>
      <c r="I188" s="242"/>
      <c r="J188" s="243">
        <f>ROUND(I188*H188,2)</f>
        <v>0</v>
      </c>
      <c r="K188" s="239" t="s">
        <v>21</v>
      </c>
      <c r="L188" s="73"/>
      <c r="M188" s="244" t="s">
        <v>21</v>
      </c>
      <c r="N188" s="245" t="s">
        <v>43</v>
      </c>
      <c r="O188" s="48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5" t="s">
        <v>358</v>
      </c>
      <c r="AT188" s="25" t="s">
        <v>211</v>
      </c>
      <c r="AU188" s="25" t="s">
        <v>101</v>
      </c>
      <c r="AY188" s="25" t="s">
        <v>209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5" t="s">
        <v>79</v>
      </c>
      <c r="BK188" s="248">
        <f>ROUND(I188*H188,2)</f>
        <v>0</v>
      </c>
      <c r="BL188" s="25" t="s">
        <v>358</v>
      </c>
      <c r="BM188" s="25" t="s">
        <v>433</v>
      </c>
    </row>
    <row r="189" s="11" customFormat="1" ht="22.32" customHeight="1">
      <c r="B189" s="221"/>
      <c r="C189" s="222"/>
      <c r="D189" s="223" t="s">
        <v>71</v>
      </c>
      <c r="E189" s="235" t="s">
        <v>2182</v>
      </c>
      <c r="F189" s="235" t="s">
        <v>2183</v>
      </c>
      <c r="G189" s="222"/>
      <c r="H189" s="222"/>
      <c r="I189" s="225"/>
      <c r="J189" s="236">
        <f>BK189</f>
        <v>0</v>
      </c>
      <c r="K189" s="222"/>
      <c r="L189" s="227"/>
      <c r="M189" s="228"/>
      <c r="N189" s="229"/>
      <c r="O189" s="229"/>
      <c r="P189" s="230">
        <f>P190</f>
        <v>0</v>
      </c>
      <c r="Q189" s="229"/>
      <c r="R189" s="230">
        <f>R190</f>
        <v>0</v>
      </c>
      <c r="S189" s="229"/>
      <c r="T189" s="231">
        <f>T190</f>
        <v>0</v>
      </c>
      <c r="AR189" s="232" t="s">
        <v>79</v>
      </c>
      <c r="AT189" s="233" t="s">
        <v>71</v>
      </c>
      <c r="AU189" s="233" t="s">
        <v>81</v>
      </c>
      <c r="AY189" s="232" t="s">
        <v>209</v>
      </c>
      <c r="BK189" s="234">
        <f>BK190</f>
        <v>0</v>
      </c>
    </row>
    <row r="190" s="1" customFormat="1" ht="16.5" customHeight="1">
      <c r="B190" s="47"/>
      <c r="C190" s="237" t="s">
        <v>324</v>
      </c>
      <c r="D190" s="237" t="s">
        <v>211</v>
      </c>
      <c r="E190" s="238" t="s">
        <v>2198</v>
      </c>
      <c r="F190" s="239" t="s">
        <v>2199</v>
      </c>
      <c r="G190" s="240" t="s">
        <v>390</v>
      </c>
      <c r="H190" s="241">
        <v>40</v>
      </c>
      <c r="I190" s="242"/>
      <c r="J190" s="243">
        <f>ROUND(I190*H190,2)</f>
        <v>0</v>
      </c>
      <c r="K190" s="239" t="s">
        <v>21</v>
      </c>
      <c r="L190" s="73"/>
      <c r="M190" s="244" t="s">
        <v>21</v>
      </c>
      <c r="N190" s="245" t="s">
        <v>43</v>
      </c>
      <c r="O190" s="48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5" t="s">
        <v>358</v>
      </c>
      <c r="AT190" s="25" t="s">
        <v>211</v>
      </c>
      <c r="AU190" s="25" t="s">
        <v>101</v>
      </c>
      <c r="AY190" s="25" t="s">
        <v>209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25" t="s">
        <v>79</v>
      </c>
      <c r="BK190" s="248">
        <f>ROUND(I190*H190,2)</f>
        <v>0</v>
      </c>
      <c r="BL190" s="25" t="s">
        <v>358</v>
      </c>
      <c r="BM190" s="25" t="s">
        <v>443</v>
      </c>
    </row>
    <row r="191" s="11" customFormat="1" ht="22.32" customHeight="1">
      <c r="B191" s="221"/>
      <c r="C191" s="222"/>
      <c r="D191" s="223" t="s">
        <v>71</v>
      </c>
      <c r="E191" s="235" t="s">
        <v>2200</v>
      </c>
      <c r="F191" s="235" t="s">
        <v>2201</v>
      </c>
      <c r="G191" s="222"/>
      <c r="H191" s="222"/>
      <c r="I191" s="225"/>
      <c r="J191" s="236">
        <f>BK191</f>
        <v>0</v>
      </c>
      <c r="K191" s="222"/>
      <c r="L191" s="227"/>
      <c r="M191" s="228"/>
      <c r="N191" s="229"/>
      <c r="O191" s="229"/>
      <c r="P191" s="230">
        <f>SUM(P192:P194)</f>
        <v>0</v>
      </c>
      <c r="Q191" s="229"/>
      <c r="R191" s="230">
        <f>SUM(R192:R194)</f>
        <v>0</v>
      </c>
      <c r="S191" s="229"/>
      <c r="T191" s="231">
        <f>SUM(T192:T194)</f>
        <v>0</v>
      </c>
      <c r="AR191" s="232" t="s">
        <v>79</v>
      </c>
      <c r="AT191" s="233" t="s">
        <v>71</v>
      </c>
      <c r="AU191" s="233" t="s">
        <v>81</v>
      </c>
      <c r="AY191" s="232" t="s">
        <v>209</v>
      </c>
      <c r="BK191" s="234">
        <f>SUM(BK192:BK194)</f>
        <v>0</v>
      </c>
    </row>
    <row r="192" s="1" customFormat="1" ht="16.5" customHeight="1">
      <c r="B192" s="47"/>
      <c r="C192" s="237" t="s">
        <v>329</v>
      </c>
      <c r="D192" s="237" t="s">
        <v>211</v>
      </c>
      <c r="E192" s="238" t="s">
        <v>2202</v>
      </c>
      <c r="F192" s="239" t="s">
        <v>2203</v>
      </c>
      <c r="G192" s="240" t="s">
        <v>390</v>
      </c>
      <c r="H192" s="241">
        <v>20</v>
      </c>
      <c r="I192" s="242"/>
      <c r="J192" s="243">
        <f>ROUND(I192*H192,2)</f>
        <v>0</v>
      </c>
      <c r="K192" s="239" t="s">
        <v>21</v>
      </c>
      <c r="L192" s="73"/>
      <c r="M192" s="244" t="s">
        <v>21</v>
      </c>
      <c r="N192" s="245" t="s">
        <v>43</v>
      </c>
      <c r="O192" s="48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5" t="s">
        <v>358</v>
      </c>
      <c r="AT192" s="25" t="s">
        <v>211</v>
      </c>
      <c r="AU192" s="25" t="s">
        <v>101</v>
      </c>
      <c r="AY192" s="25" t="s">
        <v>209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25" t="s">
        <v>79</v>
      </c>
      <c r="BK192" s="248">
        <f>ROUND(I192*H192,2)</f>
        <v>0</v>
      </c>
      <c r="BL192" s="25" t="s">
        <v>358</v>
      </c>
      <c r="BM192" s="25" t="s">
        <v>455</v>
      </c>
    </row>
    <row r="193" s="1" customFormat="1" ht="16.5" customHeight="1">
      <c r="B193" s="47"/>
      <c r="C193" s="237" t="s">
        <v>335</v>
      </c>
      <c r="D193" s="237" t="s">
        <v>211</v>
      </c>
      <c r="E193" s="238" t="s">
        <v>2204</v>
      </c>
      <c r="F193" s="239" t="s">
        <v>2205</v>
      </c>
      <c r="G193" s="240" t="s">
        <v>390</v>
      </c>
      <c r="H193" s="241">
        <v>30</v>
      </c>
      <c r="I193" s="242"/>
      <c r="J193" s="243">
        <f>ROUND(I193*H193,2)</f>
        <v>0</v>
      </c>
      <c r="K193" s="239" t="s">
        <v>21</v>
      </c>
      <c r="L193" s="73"/>
      <c r="M193" s="244" t="s">
        <v>21</v>
      </c>
      <c r="N193" s="245" t="s">
        <v>43</v>
      </c>
      <c r="O193" s="48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5" t="s">
        <v>358</v>
      </c>
      <c r="AT193" s="25" t="s">
        <v>211</v>
      </c>
      <c r="AU193" s="25" t="s">
        <v>101</v>
      </c>
      <c r="AY193" s="25" t="s">
        <v>209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25" t="s">
        <v>79</v>
      </c>
      <c r="BK193" s="248">
        <f>ROUND(I193*H193,2)</f>
        <v>0</v>
      </c>
      <c r="BL193" s="25" t="s">
        <v>358</v>
      </c>
      <c r="BM193" s="25" t="s">
        <v>465</v>
      </c>
    </row>
    <row r="194" s="1" customFormat="1" ht="16.5" customHeight="1">
      <c r="B194" s="47"/>
      <c r="C194" s="237" t="s">
        <v>340</v>
      </c>
      <c r="D194" s="237" t="s">
        <v>211</v>
      </c>
      <c r="E194" s="238" t="s">
        <v>2206</v>
      </c>
      <c r="F194" s="239" t="s">
        <v>2207</v>
      </c>
      <c r="G194" s="240" t="s">
        <v>390</v>
      </c>
      <c r="H194" s="241">
        <v>65</v>
      </c>
      <c r="I194" s="242"/>
      <c r="J194" s="243">
        <f>ROUND(I194*H194,2)</f>
        <v>0</v>
      </c>
      <c r="K194" s="239" t="s">
        <v>21</v>
      </c>
      <c r="L194" s="73"/>
      <c r="M194" s="244" t="s">
        <v>21</v>
      </c>
      <c r="N194" s="245" t="s">
        <v>43</v>
      </c>
      <c r="O194" s="48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AR194" s="25" t="s">
        <v>358</v>
      </c>
      <c r="AT194" s="25" t="s">
        <v>211</v>
      </c>
      <c r="AU194" s="25" t="s">
        <v>101</v>
      </c>
      <c r="AY194" s="25" t="s">
        <v>209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25" t="s">
        <v>79</v>
      </c>
      <c r="BK194" s="248">
        <f>ROUND(I194*H194,2)</f>
        <v>0</v>
      </c>
      <c r="BL194" s="25" t="s">
        <v>358</v>
      </c>
      <c r="BM194" s="25" t="s">
        <v>477</v>
      </c>
    </row>
    <row r="195" s="11" customFormat="1" ht="22.32" customHeight="1">
      <c r="B195" s="221"/>
      <c r="C195" s="222"/>
      <c r="D195" s="223" t="s">
        <v>71</v>
      </c>
      <c r="E195" s="235" t="s">
        <v>2208</v>
      </c>
      <c r="F195" s="235" t="s">
        <v>2209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SUM(P196:P198)</f>
        <v>0</v>
      </c>
      <c r="Q195" s="229"/>
      <c r="R195" s="230">
        <f>SUM(R196:R198)</f>
        <v>0</v>
      </c>
      <c r="S195" s="229"/>
      <c r="T195" s="231">
        <f>SUM(T196:T198)</f>
        <v>0</v>
      </c>
      <c r="AR195" s="232" t="s">
        <v>79</v>
      </c>
      <c r="AT195" s="233" t="s">
        <v>71</v>
      </c>
      <c r="AU195" s="233" t="s">
        <v>81</v>
      </c>
      <c r="AY195" s="232" t="s">
        <v>209</v>
      </c>
      <c r="BK195" s="234">
        <f>SUM(BK196:BK198)</f>
        <v>0</v>
      </c>
    </row>
    <row r="196" s="1" customFormat="1" ht="16.5" customHeight="1">
      <c r="B196" s="47"/>
      <c r="C196" s="237" t="s">
        <v>346</v>
      </c>
      <c r="D196" s="237" t="s">
        <v>211</v>
      </c>
      <c r="E196" s="238" t="s">
        <v>2210</v>
      </c>
      <c r="F196" s="239" t="s">
        <v>2211</v>
      </c>
      <c r="G196" s="240" t="s">
        <v>1150</v>
      </c>
      <c r="H196" s="241">
        <v>9</v>
      </c>
      <c r="I196" s="242"/>
      <c r="J196" s="243">
        <f>ROUND(I196*H196,2)</f>
        <v>0</v>
      </c>
      <c r="K196" s="239" t="s">
        <v>21</v>
      </c>
      <c r="L196" s="73"/>
      <c r="M196" s="244" t="s">
        <v>21</v>
      </c>
      <c r="N196" s="245" t="s">
        <v>43</v>
      </c>
      <c r="O196" s="48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5" t="s">
        <v>358</v>
      </c>
      <c r="AT196" s="25" t="s">
        <v>211</v>
      </c>
      <c r="AU196" s="25" t="s">
        <v>101</v>
      </c>
      <c r="AY196" s="25" t="s">
        <v>209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25" t="s">
        <v>79</v>
      </c>
      <c r="BK196" s="248">
        <f>ROUND(I196*H196,2)</f>
        <v>0</v>
      </c>
      <c r="BL196" s="25" t="s">
        <v>358</v>
      </c>
      <c r="BM196" s="25" t="s">
        <v>490</v>
      </c>
    </row>
    <row r="197" s="1" customFormat="1" ht="16.5" customHeight="1">
      <c r="B197" s="47"/>
      <c r="C197" s="237" t="s">
        <v>351</v>
      </c>
      <c r="D197" s="237" t="s">
        <v>211</v>
      </c>
      <c r="E197" s="238" t="s">
        <v>2212</v>
      </c>
      <c r="F197" s="239" t="s">
        <v>2213</v>
      </c>
      <c r="G197" s="240" t="s">
        <v>1150</v>
      </c>
      <c r="H197" s="241">
        <v>5</v>
      </c>
      <c r="I197" s="242"/>
      <c r="J197" s="243">
        <f>ROUND(I197*H197,2)</f>
        <v>0</v>
      </c>
      <c r="K197" s="239" t="s">
        <v>21</v>
      </c>
      <c r="L197" s="73"/>
      <c r="M197" s="244" t="s">
        <v>21</v>
      </c>
      <c r="N197" s="245" t="s">
        <v>43</v>
      </c>
      <c r="O197" s="48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AR197" s="25" t="s">
        <v>358</v>
      </c>
      <c r="AT197" s="25" t="s">
        <v>211</v>
      </c>
      <c r="AU197" s="25" t="s">
        <v>101</v>
      </c>
      <c r="AY197" s="25" t="s">
        <v>209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25" t="s">
        <v>79</v>
      </c>
      <c r="BK197" s="248">
        <f>ROUND(I197*H197,2)</f>
        <v>0</v>
      </c>
      <c r="BL197" s="25" t="s">
        <v>358</v>
      </c>
      <c r="BM197" s="25" t="s">
        <v>501</v>
      </c>
    </row>
    <row r="198" s="1" customFormat="1" ht="16.5" customHeight="1">
      <c r="B198" s="47"/>
      <c r="C198" s="237" t="s">
        <v>355</v>
      </c>
      <c r="D198" s="237" t="s">
        <v>211</v>
      </c>
      <c r="E198" s="238" t="s">
        <v>2214</v>
      </c>
      <c r="F198" s="239" t="s">
        <v>2215</v>
      </c>
      <c r="G198" s="240" t="s">
        <v>1150</v>
      </c>
      <c r="H198" s="241">
        <v>6</v>
      </c>
      <c r="I198" s="242"/>
      <c r="J198" s="243">
        <f>ROUND(I198*H198,2)</f>
        <v>0</v>
      </c>
      <c r="K198" s="239" t="s">
        <v>21</v>
      </c>
      <c r="L198" s="73"/>
      <c r="M198" s="244" t="s">
        <v>21</v>
      </c>
      <c r="N198" s="245" t="s">
        <v>43</v>
      </c>
      <c r="O198" s="48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5" t="s">
        <v>358</v>
      </c>
      <c r="AT198" s="25" t="s">
        <v>211</v>
      </c>
      <c r="AU198" s="25" t="s">
        <v>101</v>
      </c>
      <c r="AY198" s="25" t="s">
        <v>209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25" t="s">
        <v>79</v>
      </c>
      <c r="BK198" s="248">
        <f>ROUND(I198*H198,2)</f>
        <v>0</v>
      </c>
      <c r="BL198" s="25" t="s">
        <v>358</v>
      </c>
      <c r="BM198" s="25" t="s">
        <v>344</v>
      </c>
    </row>
    <row r="199" s="11" customFormat="1" ht="22.32" customHeight="1">
      <c r="B199" s="221"/>
      <c r="C199" s="222"/>
      <c r="D199" s="223" t="s">
        <v>71</v>
      </c>
      <c r="E199" s="235" t="s">
        <v>2216</v>
      </c>
      <c r="F199" s="235" t="s">
        <v>2217</v>
      </c>
      <c r="G199" s="222"/>
      <c r="H199" s="222"/>
      <c r="I199" s="225"/>
      <c r="J199" s="236">
        <f>BK199</f>
        <v>0</v>
      </c>
      <c r="K199" s="222"/>
      <c r="L199" s="227"/>
      <c r="M199" s="228"/>
      <c r="N199" s="229"/>
      <c r="O199" s="229"/>
      <c r="P199" s="230">
        <f>P200</f>
        <v>0</v>
      </c>
      <c r="Q199" s="229"/>
      <c r="R199" s="230">
        <f>R200</f>
        <v>0</v>
      </c>
      <c r="S199" s="229"/>
      <c r="T199" s="231">
        <f>T200</f>
        <v>0</v>
      </c>
      <c r="AR199" s="232" t="s">
        <v>79</v>
      </c>
      <c r="AT199" s="233" t="s">
        <v>71</v>
      </c>
      <c r="AU199" s="233" t="s">
        <v>81</v>
      </c>
      <c r="AY199" s="232" t="s">
        <v>209</v>
      </c>
      <c r="BK199" s="234">
        <f>BK200</f>
        <v>0</v>
      </c>
    </row>
    <row r="200" s="1" customFormat="1" ht="25.5" customHeight="1">
      <c r="B200" s="47"/>
      <c r="C200" s="237" t="s">
        <v>361</v>
      </c>
      <c r="D200" s="237" t="s">
        <v>211</v>
      </c>
      <c r="E200" s="238" t="s">
        <v>2218</v>
      </c>
      <c r="F200" s="239" t="s">
        <v>2219</v>
      </c>
      <c r="G200" s="240" t="s">
        <v>1150</v>
      </c>
      <c r="H200" s="241">
        <v>1</v>
      </c>
      <c r="I200" s="242"/>
      <c r="J200" s="243">
        <f>ROUND(I200*H200,2)</f>
        <v>0</v>
      </c>
      <c r="K200" s="239" t="s">
        <v>21</v>
      </c>
      <c r="L200" s="73"/>
      <c r="M200" s="244" t="s">
        <v>21</v>
      </c>
      <c r="N200" s="245" t="s">
        <v>43</v>
      </c>
      <c r="O200" s="48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5" t="s">
        <v>358</v>
      </c>
      <c r="AT200" s="25" t="s">
        <v>211</v>
      </c>
      <c r="AU200" s="25" t="s">
        <v>101</v>
      </c>
      <c r="AY200" s="25" t="s">
        <v>209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25" t="s">
        <v>79</v>
      </c>
      <c r="BK200" s="248">
        <f>ROUND(I200*H200,2)</f>
        <v>0</v>
      </c>
      <c r="BL200" s="25" t="s">
        <v>358</v>
      </c>
      <c r="BM200" s="25" t="s">
        <v>349</v>
      </c>
    </row>
    <row r="201" s="11" customFormat="1" ht="22.32" customHeight="1">
      <c r="B201" s="221"/>
      <c r="C201" s="222"/>
      <c r="D201" s="223" t="s">
        <v>71</v>
      </c>
      <c r="E201" s="235" t="s">
        <v>2220</v>
      </c>
      <c r="F201" s="235" t="s">
        <v>2221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SUM(P202:P207)</f>
        <v>0</v>
      </c>
      <c r="Q201" s="229"/>
      <c r="R201" s="230">
        <f>SUM(R202:R207)</f>
        <v>0</v>
      </c>
      <c r="S201" s="229"/>
      <c r="T201" s="231">
        <f>SUM(T202:T207)</f>
        <v>0</v>
      </c>
      <c r="AR201" s="232" t="s">
        <v>79</v>
      </c>
      <c r="AT201" s="233" t="s">
        <v>71</v>
      </c>
      <c r="AU201" s="233" t="s">
        <v>81</v>
      </c>
      <c r="AY201" s="232" t="s">
        <v>209</v>
      </c>
      <c r="BK201" s="234">
        <f>SUM(BK202:BK207)</f>
        <v>0</v>
      </c>
    </row>
    <row r="202" s="1" customFormat="1" ht="51" customHeight="1">
      <c r="B202" s="47"/>
      <c r="C202" s="237" t="s">
        <v>366</v>
      </c>
      <c r="D202" s="237" t="s">
        <v>211</v>
      </c>
      <c r="E202" s="238" t="s">
        <v>2222</v>
      </c>
      <c r="F202" s="239" t="s">
        <v>2223</v>
      </c>
      <c r="G202" s="240" t="s">
        <v>1150</v>
      </c>
      <c r="H202" s="241">
        <v>13</v>
      </c>
      <c r="I202" s="242"/>
      <c r="J202" s="243">
        <f>ROUND(I202*H202,2)</f>
        <v>0</v>
      </c>
      <c r="K202" s="239" t="s">
        <v>21</v>
      </c>
      <c r="L202" s="73"/>
      <c r="M202" s="244" t="s">
        <v>21</v>
      </c>
      <c r="N202" s="245" t="s">
        <v>43</v>
      </c>
      <c r="O202" s="48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5" t="s">
        <v>358</v>
      </c>
      <c r="AT202" s="25" t="s">
        <v>211</v>
      </c>
      <c r="AU202" s="25" t="s">
        <v>101</v>
      </c>
      <c r="AY202" s="25" t="s">
        <v>209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25" t="s">
        <v>79</v>
      </c>
      <c r="BK202" s="248">
        <f>ROUND(I202*H202,2)</f>
        <v>0</v>
      </c>
      <c r="BL202" s="25" t="s">
        <v>358</v>
      </c>
      <c r="BM202" s="25" t="s">
        <v>354</v>
      </c>
    </row>
    <row r="203" s="1" customFormat="1" ht="38.25" customHeight="1">
      <c r="B203" s="47"/>
      <c r="C203" s="237" t="s">
        <v>371</v>
      </c>
      <c r="D203" s="237" t="s">
        <v>211</v>
      </c>
      <c r="E203" s="238" t="s">
        <v>2224</v>
      </c>
      <c r="F203" s="239" t="s">
        <v>2225</v>
      </c>
      <c r="G203" s="240" t="s">
        <v>1150</v>
      </c>
      <c r="H203" s="241">
        <v>22</v>
      </c>
      <c r="I203" s="242"/>
      <c r="J203" s="243">
        <f>ROUND(I203*H203,2)</f>
        <v>0</v>
      </c>
      <c r="K203" s="239" t="s">
        <v>21</v>
      </c>
      <c r="L203" s="73"/>
      <c r="M203" s="244" t="s">
        <v>21</v>
      </c>
      <c r="N203" s="245" t="s">
        <v>43</v>
      </c>
      <c r="O203" s="48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AR203" s="25" t="s">
        <v>358</v>
      </c>
      <c r="AT203" s="25" t="s">
        <v>211</v>
      </c>
      <c r="AU203" s="25" t="s">
        <v>101</v>
      </c>
      <c r="AY203" s="25" t="s">
        <v>209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5" t="s">
        <v>79</v>
      </c>
      <c r="BK203" s="248">
        <f>ROUND(I203*H203,2)</f>
        <v>0</v>
      </c>
      <c r="BL203" s="25" t="s">
        <v>358</v>
      </c>
      <c r="BM203" s="25" t="s">
        <v>358</v>
      </c>
    </row>
    <row r="204" s="1" customFormat="1" ht="51" customHeight="1">
      <c r="B204" s="47"/>
      <c r="C204" s="237" t="s">
        <v>376</v>
      </c>
      <c r="D204" s="237" t="s">
        <v>211</v>
      </c>
      <c r="E204" s="238" t="s">
        <v>2226</v>
      </c>
      <c r="F204" s="239" t="s">
        <v>2227</v>
      </c>
      <c r="G204" s="240" t="s">
        <v>1150</v>
      </c>
      <c r="H204" s="241">
        <v>14</v>
      </c>
      <c r="I204" s="242"/>
      <c r="J204" s="243">
        <f>ROUND(I204*H204,2)</f>
        <v>0</v>
      </c>
      <c r="K204" s="239" t="s">
        <v>21</v>
      </c>
      <c r="L204" s="73"/>
      <c r="M204" s="244" t="s">
        <v>21</v>
      </c>
      <c r="N204" s="245" t="s">
        <v>43</v>
      </c>
      <c r="O204" s="48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AR204" s="25" t="s">
        <v>358</v>
      </c>
      <c r="AT204" s="25" t="s">
        <v>211</v>
      </c>
      <c r="AU204" s="25" t="s">
        <v>101</v>
      </c>
      <c r="AY204" s="25" t="s">
        <v>209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25" t="s">
        <v>79</v>
      </c>
      <c r="BK204" s="248">
        <f>ROUND(I204*H204,2)</f>
        <v>0</v>
      </c>
      <c r="BL204" s="25" t="s">
        <v>358</v>
      </c>
      <c r="BM204" s="25" t="s">
        <v>364</v>
      </c>
    </row>
    <row r="205" s="1" customFormat="1" ht="38.25" customHeight="1">
      <c r="B205" s="47"/>
      <c r="C205" s="237" t="s">
        <v>381</v>
      </c>
      <c r="D205" s="237" t="s">
        <v>211</v>
      </c>
      <c r="E205" s="238" t="s">
        <v>2228</v>
      </c>
      <c r="F205" s="239" t="s">
        <v>2229</v>
      </c>
      <c r="G205" s="240" t="s">
        <v>1150</v>
      </c>
      <c r="H205" s="241">
        <v>6</v>
      </c>
      <c r="I205" s="242"/>
      <c r="J205" s="243">
        <f>ROUND(I205*H205,2)</f>
        <v>0</v>
      </c>
      <c r="K205" s="239" t="s">
        <v>21</v>
      </c>
      <c r="L205" s="73"/>
      <c r="M205" s="244" t="s">
        <v>21</v>
      </c>
      <c r="N205" s="245" t="s">
        <v>43</v>
      </c>
      <c r="O205" s="48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5" t="s">
        <v>358</v>
      </c>
      <c r="AT205" s="25" t="s">
        <v>211</v>
      </c>
      <c r="AU205" s="25" t="s">
        <v>101</v>
      </c>
      <c r="AY205" s="25" t="s">
        <v>209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25" t="s">
        <v>79</v>
      </c>
      <c r="BK205" s="248">
        <f>ROUND(I205*H205,2)</f>
        <v>0</v>
      </c>
      <c r="BL205" s="25" t="s">
        <v>358</v>
      </c>
      <c r="BM205" s="25" t="s">
        <v>369</v>
      </c>
    </row>
    <row r="206" s="1" customFormat="1" ht="51" customHeight="1">
      <c r="B206" s="47"/>
      <c r="C206" s="237" t="s">
        <v>387</v>
      </c>
      <c r="D206" s="237" t="s">
        <v>211</v>
      </c>
      <c r="E206" s="238" t="s">
        <v>2230</v>
      </c>
      <c r="F206" s="239" t="s">
        <v>2231</v>
      </c>
      <c r="G206" s="240" t="s">
        <v>1150</v>
      </c>
      <c r="H206" s="241">
        <v>7</v>
      </c>
      <c r="I206" s="242"/>
      <c r="J206" s="243">
        <f>ROUND(I206*H206,2)</f>
        <v>0</v>
      </c>
      <c r="K206" s="239" t="s">
        <v>21</v>
      </c>
      <c r="L206" s="73"/>
      <c r="M206" s="244" t="s">
        <v>21</v>
      </c>
      <c r="N206" s="245" t="s">
        <v>43</v>
      </c>
      <c r="O206" s="48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25" t="s">
        <v>358</v>
      </c>
      <c r="AT206" s="25" t="s">
        <v>211</v>
      </c>
      <c r="AU206" s="25" t="s">
        <v>101</v>
      </c>
      <c r="AY206" s="25" t="s">
        <v>209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25" t="s">
        <v>79</v>
      </c>
      <c r="BK206" s="248">
        <f>ROUND(I206*H206,2)</f>
        <v>0</v>
      </c>
      <c r="BL206" s="25" t="s">
        <v>358</v>
      </c>
      <c r="BM206" s="25" t="s">
        <v>374</v>
      </c>
    </row>
    <row r="207" s="1" customFormat="1" ht="38.25" customHeight="1">
      <c r="B207" s="47"/>
      <c r="C207" s="237" t="s">
        <v>393</v>
      </c>
      <c r="D207" s="237" t="s">
        <v>211</v>
      </c>
      <c r="E207" s="238" t="s">
        <v>2232</v>
      </c>
      <c r="F207" s="239" t="s">
        <v>2233</v>
      </c>
      <c r="G207" s="240" t="s">
        <v>1150</v>
      </c>
      <c r="H207" s="241">
        <v>1</v>
      </c>
      <c r="I207" s="242"/>
      <c r="J207" s="243">
        <f>ROUND(I207*H207,2)</f>
        <v>0</v>
      </c>
      <c r="K207" s="239" t="s">
        <v>21</v>
      </c>
      <c r="L207" s="73"/>
      <c r="M207" s="244" t="s">
        <v>21</v>
      </c>
      <c r="N207" s="245" t="s">
        <v>43</v>
      </c>
      <c r="O207" s="48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5" t="s">
        <v>358</v>
      </c>
      <c r="AT207" s="25" t="s">
        <v>211</v>
      </c>
      <c r="AU207" s="25" t="s">
        <v>101</v>
      </c>
      <c r="AY207" s="25" t="s">
        <v>209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25" t="s">
        <v>79</v>
      </c>
      <c r="BK207" s="248">
        <f>ROUND(I207*H207,2)</f>
        <v>0</v>
      </c>
      <c r="BL207" s="25" t="s">
        <v>358</v>
      </c>
      <c r="BM207" s="25" t="s">
        <v>379</v>
      </c>
    </row>
    <row r="208" s="11" customFormat="1" ht="22.32" customHeight="1">
      <c r="B208" s="221"/>
      <c r="C208" s="222"/>
      <c r="D208" s="223" t="s">
        <v>71</v>
      </c>
      <c r="E208" s="235" t="s">
        <v>2234</v>
      </c>
      <c r="F208" s="235" t="s">
        <v>2235</v>
      </c>
      <c r="G208" s="222"/>
      <c r="H208" s="222"/>
      <c r="I208" s="225"/>
      <c r="J208" s="236">
        <f>BK208</f>
        <v>0</v>
      </c>
      <c r="K208" s="222"/>
      <c r="L208" s="227"/>
      <c r="M208" s="228"/>
      <c r="N208" s="229"/>
      <c r="O208" s="229"/>
      <c r="P208" s="230">
        <f>P209</f>
        <v>0</v>
      </c>
      <c r="Q208" s="229"/>
      <c r="R208" s="230">
        <f>R209</f>
        <v>0</v>
      </c>
      <c r="S208" s="229"/>
      <c r="T208" s="231">
        <f>T209</f>
        <v>0</v>
      </c>
      <c r="AR208" s="232" t="s">
        <v>79</v>
      </c>
      <c r="AT208" s="233" t="s">
        <v>71</v>
      </c>
      <c r="AU208" s="233" t="s">
        <v>81</v>
      </c>
      <c r="AY208" s="232" t="s">
        <v>209</v>
      </c>
      <c r="BK208" s="234">
        <f>BK209</f>
        <v>0</v>
      </c>
    </row>
    <row r="209" s="1" customFormat="1" ht="16.5" customHeight="1">
      <c r="B209" s="47"/>
      <c r="C209" s="237" t="s">
        <v>398</v>
      </c>
      <c r="D209" s="237" t="s">
        <v>211</v>
      </c>
      <c r="E209" s="238" t="s">
        <v>2236</v>
      </c>
      <c r="F209" s="239" t="s">
        <v>2237</v>
      </c>
      <c r="G209" s="240" t="s">
        <v>1150</v>
      </c>
      <c r="H209" s="241">
        <v>1</v>
      </c>
      <c r="I209" s="242"/>
      <c r="J209" s="243">
        <f>ROUND(I209*H209,2)</f>
        <v>0</v>
      </c>
      <c r="K209" s="239" t="s">
        <v>21</v>
      </c>
      <c r="L209" s="73"/>
      <c r="M209" s="244" t="s">
        <v>21</v>
      </c>
      <c r="N209" s="245" t="s">
        <v>43</v>
      </c>
      <c r="O209" s="48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5" t="s">
        <v>358</v>
      </c>
      <c r="AT209" s="25" t="s">
        <v>211</v>
      </c>
      <c r="AU209" s="25" t="s">
        <v>101</v>
      </c>
      <c r="AY209" s="25" t="s">
        <v>209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25" t="s">
        <v>79</v>
      </c>
      <c r="BK209" s="248">
        <f>ROUND(I209*H209,2)</f>
        <v>0</v>
      </c>
      <c r="BL209" s="25" t="s">
        <v>358</v>
      </c>
      <c r="BM209" s="25" t="s">
        <v>384</v>
      </c>
    </row>
    <row r="210" s="11" customFormat="1" ht="22.32" customHeight="1">
      <c r="B210" s="221"/>
      <c r="C210" s="222"/>
      <c r="D210" s="223" t="s">
        <v>71</v>
      </c>
      <c r="E210" s="235" t="s">
        <v>2238</v>
      </c>
      <c r="F210" s="235" t="s">
        <v>2239</v>
      </c>
      <c r="G210" s="222"/>
      <c r="H210" s="222"/>
      <c r="I210" s="225"/>
      <c r="J210" s="236">
        <f>BK210</f>
        <v>0</v>
      </c>
      <c r="K210" s="222"/>
      <c r="L210" s="227"/>
      <c r="M210" s="228"/>
      <c r="N210" s="229"/>
      <c r="O210" s="229"/>
      <c r="P210" s="230">
        <f>P211</f>
        <v>0</v>
      </c>
      <c r="Q210" s="229"/>
      <c r="R210" s="230">
        <f>R211</f>
        <v>0</v>
      </c>
      <c r="S210" s="229"/>
      <c r="T210" s="231">
        <f>T211</f>
        <v>0</v>
      </c>
      <c r="AR210" s="232" t="s">
        <v>79</v>
      </c>
      <c r="AT210" s="233" t="s">
        <v>71</v>
      </c>
      <c r="AU210" s="233" t="s">
        <v>81</v>
      </c>
      <c r="AY210" s="232" t="s">
        <v>209</v>
      </c>
      <c r="BK210" s="234">
        <f>BK211</f>
        <v>0</v>
      </c>
    </row>
    <row r="211" s="1" customFormat="1" ht="16.5" customHeight="1">
      <c r="B211" s="47"/>
      <c r="C211" s="237" t="s">
        <v>403</v>
      </c>
      <c r="D211" s="237" t="s">
        <v>211</v>
      </c>
      <c r="E211" s="238" t="s">
        <v>2240</v>
      </c>
      <c r="F211" s="239" t="s">
        <v>2241</v>
      </c>
      <c r="G211" s="240" t="s">
        <v>2242</v>
      </c>
      <c r="H211" s="241">
        <v>3</v>
      </c>
      <c r="I211" s="242"/>
      <c r="J211" s="243">
        <f>ROUND(I211*H211,2)</f>
        <v>0</v>
      </c>
      <c r="K211" s="239" t="s">
        <v>21</v>
      </c>
      <c r="L211" s="73"/>
      <c r="M211" s="244" t="s">
        <v>21</v>
      </c>
      <c r="N211" s="245" t="s">
        <v>43</v>
      </c>
      <c r="O211" s="48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AR211" s="25" t="s">
        <v>358</v>
      </c>
      <c r="AT211" s="25" t="s">
        <v>211</v>
      </c>
      <c r="AU211" s="25" t="s">
        <v>101</v>
      </c>
      <c r="AY211" s="25" t="s">
        <v>209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25" t="s">
        <v>79</v>
      </c>
      <c r="BK211" s="248">
        <f>ROUND(I211*H211,2)</f>
        <v>0</v>
      </c>
      <c r="BL211" s="25" t="s">
        <v>358</v>
      </c>
      <c r="BM211" s="25" t="s">
        <v>391</v>
      </c>
    </row>
    <row r="212" s="11" customFormat="1" ht="22.32" customHeight="1">
      <c r="B212" s="221"/>
      <c r="C212" s="222"/>
      <c r="D212" s="223" t="s">
        <v>71</v>
      </c>
      <c r="E212" s="235" t="s">
        <v>2243</v>
      </c>
      <c r="F212" s="235" t="s">
        <v>2244</v>
      </c>
      <c r="G212" s="222"/>
      <c r="H212" s="222"/>
      <c r="I212" s="225"/>
      <c r="J212" s="236">
        <f>BK212</f>
        <v>0</v>
      </c>
      <c r="K212" s="222"/>
      <c r="L212" s="227"/>
      <c r="M212" s="228"/>
      <c r="N212" s="229"/>
      <c r="O212" s="229"/>
      <c r="P212" s="230">
        <f>SUM(P213:P216)</f>
        <v>0</v>
      </c>
      <c r="Q212" s="229"/>
      <c r="R212" s="230">
        <f>SUM(R213:R216)</f>
        <v>0</v>
      </c>
      <c r="S212" s="229"/>
      <c r="T212" s="231">
        <f>SUM(T213:T216)</f>
        <v>0</v>
      </c>
      <c r="AR212" s="232" t="s">
        <v>79</v>
      </c>
      <c r="AT212" s="233" t="s">
        <v>71</v>
      </c>
      <c r="AU212" s="233" t="s">
        <v>81</v>
      </c>
      <c r="AY212" s="232" t="s">
        <v>209</v>
      </c>
      <c r="BK212" s="234">
        <f>SUM(BK213:BK216)</f>
        <v>0</v>
      </c>
    </row>
    <row r="213" s="1" customFormat="1" ht="16.5" customHeight="1">
      <c r="B213" s="47"/>
      <c r="C213" s="237" t="s">
        <v>408</v>
      </c>
      <c r="D213" s="237" t="s">
        <v>211</v>
      </c>
      <c r="E213" s="238" t="s">
        <v>2245</v>
      </c>
      <c r="F213" s="239" t="s">
        <v>2246</v>
      </c>
      <c r="G213" s="240" t="s">
        <v>1150</v>
      </c>
      <c r="H213" s="241">
        <v>150</v>
      </c>
      <c r="I213" s="242"/>
      <c r="J213" s="243">
        <f>ROUND(I213*H213,2)</f>
        <v>0</v>
      </c>
      <c r="K213" s="239" t="s">
        <v>21</v>
      </c>
      <c r="L213" s="73"/>
      <c r="M213" s="244" t="s">
        <v>21</v>
      </c>
      <c r="N213" s="245" t="s">
        <v>43</v>
      </c>
      <c r="O213" s="48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5" t="s">
        <v>358</v>
      </c>
      <c r="AT213" s="25" t="s">
        <v>211</v>
      </c>
      <c r="AU213" s="25" t="s">
        <v>101</v>
      </c>
      <c r="AY213" s="25" t="s">
        <v>209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5" t="s">
        <v>79</v>
      </c>
      <c r="BK213" s="248">
        <f>ROUND(I213*H213,2)</f>
        <v>0</v>
      </c>
      <c r="BL213" s="25" t="s">
        <v>358</v>
      </c>
      <c r="BM213" s="25" t="s">
        <v>396</v>
      </c>
    </row>
    <row r="214" s="1" customFormat="1" ht="16.5" customHeight="1">
      <c r="B214" s="47"/>
      <c r="C214" s="237" t="s">
        <v>413</v>
      </c>
      <c r="D214" s="237" t="s">
        <v>211</v>
      </c>
      <c r="E214" s="238" t="s">
        <v>2247</v>
      </c>
      <c r="F214" s="239" t="s">
        <v>2248</v>
      </c>
      <c r="G214" s="240" t="s">
        <v>1150</v>
      </c>
      <c r="H214" s="241">
        <v>55</v>
      </c>
      <c r="I214" s="242"/>
      <c r="J214" s="243">
        <f>ROUND(I214*H214,2)</f>
        <v>0</v>
      </c>
      <c r="K214" s="239" t="s">
        <v>21</v>
      </c>
      <c r="L214" s="73"/>
      <c r="M214" s="244" t="s">
        <v>21</v>
      </c>
      <c r="N214" s="245" t="s">
        <v>43</v>
      </c>
      <c r="O214" s="48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AR214" s="25" t="s">
        <v>358</v>
      </c>
      <c r="AT214" s="25" t="s">
        <v>211</v>
      </c>
      <c r="AU214" s="25" t="s">
        <v>101</v>
      </c>
      <c r="AY214" s="25" t="s">
        <v>209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25" t="s">
        <v>79</v>
      </c>
      <c r="BK214" s="248">
        <f>ROUND(I214*H214,2)</f>
        <v>0</v>
      </c>
      <c r="BL214" s="25" t="s">
        <v>358</v>
      </c>
      <c r="BM214" s="25" t="s">
        <v>401</v>
      </c>
    </row>
    <row r="215" s="1" customFormat="1" ht="16.5" customHeight="1">
      <c r="B215" s="47"/>
      <c r="C215" s="237" t="s">
        <v>418</v>
      </c>
      <c r="D215" s="237" t="s">
        <v>211</v>
      </c>
      <c r="E215" s="238" t="s">
        <v>2249</v>
      </c>
      <c r="F215" s="239" t="s">
        <v>2250</v>
      </c>
      <c r="G215" s="240" t="s">
        <v>1150</v>
      </c>
      <c r="H215" s="241">
        <v>20</v>
      </c>
      <c r="I215" s="242"/>
      <c r="J215" s="243">
        <f>ROUND(I215*H215,2)</f>
        <v>0</v>
      </c>
      <c r="K215" s="239" t="s">
        <v>21</v>
      </c>
      <c r="L215" s="73"/>
      <c r="M215" s="244" t="s">
        <v>21</v>
      </c>
      <c r="N215" s="245" t="s">
        <v>43</v>
      </c>
      <c r="O215" s="48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AR215" s="25" t="s">
        <v>358</v>
      </c>
      <c r="AT215" s="25" t="s">
        <v>211</v>
      </c>
      <c r="AU215" s="25" t="s">
        <v>101</v>
      </c>
      <c r="AY215" s="25" t="s">
        <v>209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25" t="s">
        <v>79</v>
      </c>
      <c r="BK215" s="248">
        <f>ROUND(I215*H215,2)</f>
        <v>0</v>
      </c>
      <c r="BL215" s="25" t="s">
        <v>358</v>
      </c>
      <c r="BM215" s="25" t="s">
        <v>616</v>
      </c>
    </row>
    <row r="216" s="1" customFormat="1" ht="16.5" customHeight="1">
      <c r="B216" s="47"/>
      <c r="C216" s="237" t="s">
        <v>423</v>
      </c>
      <c r="D216" s="237" t="s">
        <v>211</v>
      </c>
      <c r="E216" s="238" t="s">
        <v>2251</v>
      </c>
      <c r="F216" s="239" t="s">
        <v>2252</v>
      </c>
      <c r="G216" s="240" t="s">
        <v>1150</v>
      </c>
      <c r="H216" s="241">
        <v>20</v>
      </c>
      <c r="I216" s="242"/>
      <c r="J216" s="243">
        <f>ROUND(I216*H216,2)</f>
        <v>0</v>
      </c>
      <c r="K216" s="239" t="s">
        <v>21</v>
      </c>
      <c r="L216" s="73"/>
      <c r="M216" s="244" t="s">
        <v>21</v>
      </c>
      <c r="N216" s="245" t="s">
        <v>43</v>
      </c>
      <c r="O216" s="48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5" t="s">
        <v>358</v>
      </c>
      <c r="AT216" s="25" t="s">
        <v>211</v>
      </c>
      <c r="AU216" s="25" t="s">
        <v>101</v>
      </c>
      <c r="AY216" s="25" t="s">
        <v>209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5" t="s">
        <v>79</v>
      </c>
      <c r="BK216" s="248">
        <f>ROUND(I216*H216,2)</f>
        <v>0</v>
      </c>
      <c r="BL216" s="25" t="s">
        <v>358</v>
      </c>
      <c r="BM216" s="25" t="s">
        <v>625</v>
      </c>
    </row>
    <row r="217" s="11" customFormat="1" ht="22.32" customHeight="1">
      <c r="B217" s="221"/>
      <c r="C217" s="222"/>
      <c r="D217" s="223" t="s">
        <v>71</v>
      </c>
      <c r="E217" s="235" t="s">
        <v>2253</v>
      </c>
      <c r="F217" s="235" t="s">
        <v>2254</v>
      </c>
      <c r="G217" s="222"/>
      <c r="H217" s="222"/>
      <c r="I217" s="225"/>
      <c r="J217" s="236">
        <f>BK217</f>
        <v>0</v>
      </c>
      <c r="K217" s="222"/>
      <c r="L217" s="227"/>
      <c r="M217" s="228"/>
      <c r="N217" s="229"/>
      <c r="O217" s="229"/>
      <c r="P217" s="230">
        <f>P218</f>
        <v>0</v>
      </c>
      <c r="Q217" s="229"/>
      <c r="R217" s="230">
        <f>R218</f>
        <v>0</v>
      </c>
      <c r="S217" s="229"/>
      <c r="T217" s="231">
        <f>T218</f>
        <v>0</v>
      </c>
      <c r="AR217" s="232" t="s">
        <v>79</v>
      </c>
      <c r="AT217" s="233" t="s">
        <v>71</v>
      </c>
      <c r="AU217" s="233" t="s">
        <v>81</v>
      </c>
      <c r="AY217" s="232" t="s">
        <v>209</v>
      </c>
      <c r="BK217" s="234">
        <f>BK218</f>
        <v>0</v>
      </c>
    </row>
    <row r="218" s="1" customFormat="1" ht="16.5" customHeight="1">
      <c r="B218" s="47"/>
      <c r="C218" s="237" t="s">
        <v>428</v>
      </c>
      <c r="D218" s="237" t="s">
        <v>211</v>
      </c>
      <c r="E218" s="238" t="s">
        <v>2245</v>
      </c>
      <c r="F218" s="239" t="s">
        <v>2246</v>
      </c>
      <c r="G218" s="240" t="s">
        <v>1150</v>
      </c>
      <c r="H218" s="241">
        <v>35</v>
      </c>
      <c r="I218" s="242"/>
      <c r="J218" s="243">
        <f>ROUND(I218*H218,2)</f>
        <v>0</v>
      </c>
      <c r="K218" s="239" t="s">
        <v>21</v>
      </c>
      <c r="L218" s="73"/>
      <c r="M218" s="244" t="s">
        <v>21</v>
      </c>
      <c r="N218" s="245" t="s">
        <v>43</v>
      </c>
      <c r="O218" s="48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5" t="s">
        <v>358</v>
      </c>
      <c r="AT218" s="25" t="s">
        <v>211</v>
      </c>
      <c r="AU218" s="25" t="s">
        <v>101</v>
      </c>
      <c r="AY218" s="25" t="s">
        <v>209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25" t="s">
        <v>79</v>
      </c>
      <c r="BK218" s="248">
        <f>ROUND(I218*H218,2)</f>
        <v>0</v>
      </c>
      <c r="BL218" s="25" t="s">
        <v>358</v>
      </c>
      <c r="BM218" s="25" t="s">
        <v>634</v>
      </c>
    </row>
    <row r="219" s="11" customFormat="1" ht="22.32" customHeight="1">
      <c r="B219" s="221"/>
      <c r="C219" s="222"/>
      <c r="D219" s="223" t="s">
        <v>71</v>
      </c>
      <c r="E219" s="235" t="s">
        <v>2255</v>
      </c>
      <c r="F219" s="235" t="s">
        <v>2256</v>
      </c>
      <c r="G219" s="222"/>
      <c r="H219" s="222"/>
      <c r="I219" s="225"/>
      <c r="J219" s="236">
        <f>BK219</f>
        <v>0</v>
      </c>
      <c r="K219" s="222"/>
      <c r="L219" s="227"/>
      <c r="M219" s="228"/>
      <c r="N219" s="229"/>
      <c r="O219" s="229"/>
      <c r="P219" s="230">
        <f>SUM(P220:P221)</f>
        <v>0</v>
      </c>
      <c r="Q219" s="229"/>
      <c r="R219" s="230">
        <f>SUM(R220:R221)</f>
        <v>0</v>
      </c>
      <c r="S219" s="229"/>
      <c r="T219" s="231">
        <f>SUM(T220:T221)</f>
        <v>0</v>
      </c>
      <c r="AR219" s="232" t="s">
        <v>79</v>
      </c>
      <c r="AT219" s="233" t="s">
        <v>71</v>
      </c>
      <c r="AU219" s="233" t="s">
        <v>81</v>
      </c>
      <c r="AY219" s="232" t="s">
        <v>209</v>
      </c>
      <c r="BK219" s="234">
        <f>SUM(BK220:BK221)</f>
        <v>0</v>
      </c>
    </row>
    <row r="220" s="1" customFormat="1" ht="16.5" customHeight="1">
      <c r="B220" s="47"/>
      <c r="C220" s="237" t="s">
        <v>433</v>
      </c>
      <c r="D220" s="237" t="s">
        <v>211</v>
      </c>
      <c r="E220" s="238" t="s">
        <v>2257</v>
      </c>
      <c r="F220" s="239" t="s">
        <v>2258</v>
      </c>
      <c r="G220" s="240" t="s">
        <v>1150</v>
      </c>
      <c r="H220" s="241">
        <v>9</v>
      </c>
      <c r="I220" s="242"/>
      <c r="J220" s="243">
        <f>ROUND(I220*H220,2)</f>
        <v>0</v>
      </c>
      <c r="K220" s="239" t="s">
        <v>21</v>
      </c>
      <c r="L220" s="73"/>
      <c r="M220" s="244" t="s">
        <v>21</v>
      </c>
      <c r="N220" s="245" t="s">
        <v>43</v>
      </c>
      <c r="O220" s="48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AR220" s="25" t="s">
        <v>358</v>
      </c>
      <c r="AT220" s="25" t="s">
        <v>211</v>
      </c>
      <c r="AU220" s="25" t="s">
        <v>101</v>
      </c>
      <c r="AY220" s="25" t="s">
        <v>209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25" t="s">
        <v>79</v>
      </c>
      <c r="BK220" s="248">
        <f>ROUND(I220*H220,2)</f>
        <v>0</v>
      </c>
      <c r="BL220" s="25" t="s">
        <v>358</v>
      </c>
      <c r="BM220" s="25" t="s">
        <v>646</v>
      </c>
    </row>
    <row r="221" s="1" customFormat="1" ht="16.5" customHeight="1">
      <c r="B221" s="47"/>
      <c r="C221" s="237" t="s">
        <v>439</v>
      </c>
      <c r="D221" s="237" t="s">
        <v>211</v>
      </c>
      <c r="E221" s="238" t="s">
        <v>2259</v>
      </c>
      <c r="F221" s="239" t="s">
        <v>2260</v>
      </c>
      <c r="G221" s="240" t="s">
        <v>1150</v>
      </c>
      <c r="H221" s="241">
        <v>18</v>
      </c>
      <c r="I221" s="242"/>
      <c r="J221" s="243">
        <f>ROUND(I221*H221,2)</f>
        <v>0</v>
      </c>
      <c r="K221" s="239" t="s">
        <v>21</v>
      </c>
      <c r="L221" s="73"/>
      <c r="M221" s="244" t="s">
        <v>21</v>
      </c>
      <c r="N221" s="245" t="s">
        <v>43</v>
      </c>
      <c r="O221" s="48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AR221" s="25" t="s">
        <v>358</v>
      </c>
      <c r="AT221" s="25" t="s">
        <v>211</v>
      </c>
      <c r="AU221" s="25" t="s">
        <v>101</v>
      </c>
      <c r="AY221" s="25" t="s">
        <v>209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5" t="s">
        <v>79</v>
      </c>
      <c r="BK221" s="248">
        <f>ROUND(I221*H221,2)</f>
        <v>0</v>
      </c>
      <c r="BL221" s="25" t="s">
        <v>358</v>
      </c>
      <c r="BM221" s="25" t="s">
        <v>655</v>
      </c>
    </row>
    <row r="222" s="11" customFormat="1" ht="22.32" customHeight="1">
      <c r="B222" s="221"/>
      <c r="C222" s="222"/>
      <c r="D222" s="223" t="s">
        <v>71</v>
      </c>
      <c r="E222" s="235" t="s">
        <v>2261</v>
      </c>
      <c r="F222" s="235" t="s">
        <v>2262</v>
      </c>
      <c r="G222" s="222"/>
      <c r="H222" s="222"/>
      <c r="I222" s="225"/>
      <c r="J222" s="236">
        <f>BK222</f>
        <v>0</v>
      </c>
      <c r="K222" s="222"/>
      <c r="L222" s="227"/>
      <c r="M222" s="228"/>
      <c r="N222" s="229"/>
      <c r="O222" s="229"/>
      <c r="P222" s="230">
        <f>P223</f>
        <v>0</v>
      </c>
      <c r="Q222" s="229"/>
      <c r="R222" s="230">
        <f>R223</f>
        <v>0</v>
      </c>
      <c r="S222" s="229"/>
      <c r="T222" s="231">
        <f>T223</f>
        <v>0</v>
      </c>
      <c r="AR222" s="232" t="s">
        <v>79</v>
      </c>
      <c r="AT222" s="233" t="s">
        <v>71</v>
      </c>
      <c r="AU222" s="233" t="s">
        <v>81</v>
      </c>
      <c r="AY222" s="232" t="s">
        <v>209</v>
      </c>
      <c r="BK222" s="234">
        <f>BK223</f>
        <v>0</v>
      </c>
    </row>
    <row r="223" s="1" customFormat="1" ht="16.5" customHeight="1">
      <c r="B223" s="47"/>
      <c r="C223" s="237" t="s">
        <v>443</v>
      </c>
      <c r="D223" s="237" t="s">
        <v>211</v>
      </c>
      <c r="E223" s="238" t="s">
        <v>2263</v>
      </c>
      <c r="F223" s="239" t="s">
        <v>2264</v>
      </c>
      <c r="G223" s="240" t="s">
        <v>1150</v>
      </c>
      <c r="H223" s="241">
        <v>218</v>
      </c>
      <c r="I223" s="242"/>
      <c r="J223" s="243">
        <f>ROUND(I223*H223,2)</f>
        <v>0</v>
      </c>
      <c r="K223" s="239" t="s">
        <v>21</v>
      </c>
      <c r="L223" s="73"/>
      <c r="M223" s="244" t="s">
        <v>21</v>
      </c>
      <c r="N223" s="245" t="s">
        <v>43</v>
      </c>
      <c r="O223" s="48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5" t="s">
        <v>358</v>
      </c>
      <c r="AT223" s="25" t="s">
        <v>211</v>
      </c>
      <c r="AU223" s="25" t="s">
        <v>101</v>
      </c>
      <c r="AY223" s="25" t="s">
        <v>209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25" t="s">
        <v>79</v>
      </c>
      <c r="BK223" s="248">
        <f>ROUND(I223*H223,2)</f>
        <v>0</v>
      </c>
      <c r="BL223" s="25" t="s">
        <v>358</v>
      </c>
      <c r="BM223" s="25" t="s">
        <v>665</v>
      </c>
    </row>
    <row r="224" s="11" customFormat="1" ht="22.32" customHeight="1">
      <c r="B224" s="221"/>
      <c r="C224" s="222"/>
      <c r="D224" s="223" t="s">
        <v>71</v>
      </c>
      <c r="E224" s="235" t="s">
        <v>2265</v>
      </c>
      <c r="F224" s="235" t="s">
        <v>2266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SUM(P225:P226)</f>
        <v>0</v>
      </c>
      <c r="Q224" s="229"/>
      <c r="R224" s="230">
        <f>SUM(R225:R226)</f>
        <v>0</v>
      </c>
      <c r="S224" s="229"/>
      <c r="T224" s="231">
        <f>SUM(T225:T226)</f>
        <v>0</v>
      </c>
      <c r="AR224" s="232" t="s">
        <v>79</v>
      </c>
      <c r="AT224" s="233" t="s">
        <v>71</v>
      </c>
      <c r="AU224" s="233" t="s">
        <v>81</v>
      </c>
      <c r="AY224" s="232" t="s">
        <v>209</v>
      </c>
      <c r="BK224" s="234">
        <f>SUM(BK225:BK226)</f>
        <v>0</v>
      </c>
    </row>
    <row r="225" s="1" customFormat="1" ht="16.5" customHeight="1">
      <c r="B225" s="47"/>
      <c r="C225" s="237" t="s">
        <v>449</v>
      </c>
      <c r="D225" s="237" t="s">
        <v>211</v>
      </c>
      <c r="E225" s="238" t="s">
        <v>2267</v>
      </c>
      <c r="F225" s="239" t="s">
        <v>2268</v>
      </c>
      <c r="G225" s="240" t="s">
        <v>390</v>
      </c>
      <c r="H225" s="241">
        <v>500</v>
      </c>
      <c r="I225" s="242"/>
      <c r="J225" s="243">
        <f>ROUND(I225*H225,2)</f>
        <v>0</v>
      </c>
      <c r="K225" s="239" t="s">
        <v>21</v>
      </c>
      <c r="L225" s="73"/>
      <c r="M225" s="244" t="s">
        <v>21</v>
      </c>
      <c r="N225" s="245" t="s">
        <v>43</v>
      </c>
      <c r="O225" s="48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5" t="s">
        <v>358</v>
      </c>
      <c r="AT225" s="25" t="s">
        <v>211</v>
      </c>
      <c r="AU225" s="25" t="s">
        <v>101</v>
      </c>
      <c r="AY225" s="25" t="s">
        <v>209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25" t="s">
        <v>79</v>
      </c>
      <c r="BK225" s="248">
        <f>ROUND(I225*H225,2)</f>
        <v>0</v>
      </c>
      <c r="BL225" s="25" t="s">
        <v>358</v>
      </c>
      <c r="BM225" s="25" t="s">
        <v>674</v>
      </c>
    </row>
    <row r="226" s="1" customFormat="1" ht="16.5" customHeight="1">
      <c r="B226" s="47"/>
      <c r="C226" s="237" t="s">
        <v>455</v>
      </c>
      <c r="D226" s="237" t="s">
        <v>211</v>
      </c>
      <c r="E226" s="238" t="s">
        <v>2269</v>
      </c>
      <c r="F226" s="239" t="s">
        <v>2270</v>
      </c>
      <c r="G226" s="240" t="s">
        <v>390</v>
      </c>
      <c r="H226" s="241">
        <v>155</v>
      </c>
      <c r="I226" s="242"/>
      <c r="J226" s="243">
        <f>ROUND(I226*H226,2)</f>
        <v>0</v>
      </c>
      <c r="K226" s="239" t="s">
        <v>21</v>
      </c>
      <c r="L226" s="73"/>
      <c r="M226" s="244" t="s">
        <v>21</v>
      </c>
      <c r="N226" s="245" t="s">
        <v>43</v>
      </c>
      <c r="O226" s="48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AR226" s="25" t="s">
        <v>358</v>
      </c>
      <c r="AT226" s="25" t="s">
        <v>211</v>
      </c>
      <c r="AU226" s="25" t="s">
        <v>101</v>
      </c>
      <c r="AY226" s="25" t="s">
        <v>209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25" t="s">
        <v>79</v>
      </c>
      <c r="BK226" s="248">
        <f>ROUND(I226*H226,2)</f>
        <v>0</v>
      </c>
      <c r="BL226" s="25" t="s">
        <v>358</v>
      </c>
      <c r="BM226" s="25" t="s">
        <v>683</v>
      </c>
    </row>
    <row r="227" s="11" customFormat="1" ht="22.32" customHeight="1">
      <c r="B227" s="221"/>
      <c r="C227" s="222"/>
      <c r="D227" s="223" t="s">
        <v>71</v>
      </c>
      <c r="E227" s="235" t="s">
        <v>2271</v>
      </c>
      <c r="F227" s="235" t="s">
        <v>2272</v>
      </c>
      <c r="G227" s="222"/>
      <c r="H227" s="222"/>
      <c r="I227" s="225"/>
      <c r="J227" s="236">
        <f>BK227</f>
        <v>0</v>
      </c>
      <c r="K227" s="222"/>
      <c r="L227" s="227"/>
      <c r="M227" s="228"/>
      <c r="N227" s="229"/>
      <c r="O227" s="229"/>
      <c r="P227" s="230">
        <f>SUM(P228:P229)</f>
        <v>0</v>
      </c>
      <c r="Q227" s="229"/>
      <c r="R227" s="230">
        <f>SUM(R228:R229)</f>
        <v>0</v>
      </c>
      <c r="S227" s="229"/>
      <c r="T227" s="231">
        <f>SUM(T228:T229)</f>
        <v>0</v>
      </c>
      <c r="AR227" s="232" t="s">
        <v>79</v>
      </c>
      <c r="AT227" s="233" t="s">
        <v>71</v>
      </c>
      <c r="AU227" s="233" t="s">
        <v>81</v>
      </c>
      <c r="AY227" s="232" t="s">
        <v>209</v>
      </c>
      <c r="BK227" s="234">
        <f>SUM(BK228:BK229)</f>
        <v>0</v>
      </c>
    </row>
    <row r="228" s="1" customFormat="1" ht="16.5" customHeight="1">
      <c r="B228" s="47"/>
      <c r="C228" s="237" t="s">
        <v>460</v>
      </c>
      <c r="D228" s="237" t="s">
        <v>211</v>
      </c>
      <c r="E228" s="238" t="s">
        <v>2273</v>
      </c>
      <c r="F228" s="239" t="s">
        <v>2270</v>
      </c>
      <c r="G228" s="240" t="s">
        <v>390</v>
      </c>
      <c r="H228" s="241">
        <v>150</v>
      </c>
      <c r="I228" s="242"/>
      <c r="J228" s="243">
        <f>ROUND(I228*H228,2)</f>
        <v>0</v>
      </c>
      <c r="K228" s="239" t="s">
        <v>21</v>
      </c>
      <c r="L228" s="73"/>
      <c r="M228" s="244" t="s">
        <v>21</v>
      </c>
      <c r="N228" s="245" t="s">
        <v>43</v>
      </c>
      <c r="O228" s="48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AR228" s="25" t="s">
        <v>358</v>
      </c>
      <c r="AT228" s="25" t="s">
        <v>211</v>
      </c>
      <c r="AU228" s="25" t="s">
        <v>101</v>
      </c>
      <c r="AY228" s="25" t="s">
        <v>209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5" t="s">
        <v>79</v>
      </c>
      <c r="BK228" s="248">
        <f>ROUND(I228*H228,2)</f>
        <v>0</v>
      </c>
      <c r="BL228" s="25" t="s">
        <v>358</v>
      </c>
      <c r="BM228" s="25" t="s">
        <v>446</v>
      </c>
    </row>
    <row r="229" s="1" customFormat="1" ht="16.5" customHeight="1">
      <c r="B229" s="47"/>
      <c r="C229" s="237" t="s">
        <v>465</v>
      </c>
      <c r="D229" s="237" t="s">
        <v>211</v>
      </c>
      <c r="E229" s="238" t="s">
        <v>2274</v>
      </c>
      <c r="F229" s="239" t="s">
        <v>2275</v>
      </c>
      <c r="G229" s="240" t="s">
        <v>390</v>
      </c>
      <c r="H229" s="241">
        <v>70</v>
      </c>
      <c r="I229" s="242"/>
      <c r="J229" s="243">
        <f>ROUND(I229*H229,2)</f>
        <v>0</v>
      </c>
      <c r="K229" s="239" t="s">
        <v>21</v>
      </c>
      <c r="L229" s="73"/>
      <c r="M229" s="244" t="s">
        <v>21</v>
      </c>
      <c r="N229" s="245" t="s">
        <v>43</v>
      </c>
      <c r="O229" s="48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AR229" s="25" t="s">
        <v>358</v>
      </c>
      <c r="AT229" s="25" t="s">
        <v>211</v>
      </c>
      <c r="AU229" s="25" t="s">
        <v>101</v>
      </c>
      <c r="AY229" s="25" t="s">
        <v>209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5" t="s">
        <v>79</v>
      </c>
      <c r="BK229" s="248">
        <f>ROUND(I229*H229,2)</f>
        <v>0</v>
      </c>
      <c r="BL229" s="25" t="s">
        <v>358</v>
      </c>
      <c r="BM229" s="25" t="s">
        <v>704</v>
      </c>
    </row>
    <row r="230" s="11" customFormat="1" ht="22.32" customHeight="1">
      <c r="B230" s="221"/>
      <c r="C230" s="222"/>
      <c r="D230" s="223" t="s">
        <v>71</v>
      </c>
      <c r="E230" s="235" t="s">
        <v>2276</v>
      </c>
      <c r="F230" s="235" t="s">
        <v>2277</v>
      </c>
      <c r="G230" s="222"/>
      <c r="H230" s="222"/>
      <c r="I230" s="225"/>
      <c r="J230" s="236">
        <f>BK230</f>
        <v>0</v>
      </c>
      <c r="K230" s="222"/>
      <c r="L230" s="227"/>
      <c r="M230" s="228"/>
      <c r="N230" s="229"/>
      <c r="O230" s="229"/>
      <c r="P230" s="230">
        <f>SUM(P231:P234)</f>
        <v>0</v>
      </c>
      <c r="Q230" s="229"/>
      <c r="R230" s="230">
        <f>SUM(R231:R234)</f>
        <v>0</v>
      </c>
      <c r="S230" s="229"/>
      <c r="T230" s="231">
        <f>SUM(T231:T234)</f>
        <v>0</v>
      </c>
      <c r="AR230" s="232" t="s">
        <v>79</v>
      </c>
      <c r="AT230" s="233" t="s">
        <v>71</v>
      </c>
      <c r="AU230" s="233" t="s">
        <v>81</v>
      </c>
      <c r="AY230" s="232" t="s">
        <v>209</v>
      </c>
      <c r="BK230" s="234">
        <f>SUM(BK231:BK234)</f>
        <v>0</v>
      </c>
    </row>
    <row r="231" s="1" customFormat="1" ht="16.5" customHeight="1">
      <c r="B231" s="47"/>
      <c r="C231" s="237" t="s">
        <v>470</v>
      </c>
      <c r="D231" s="237" t="s">
        <v>211</v>
      </c>
      <c r="E231" s="238" t="s">
        <v>2278</v>
      </c>
      <c r="F231" s="239" t="s">
        <v>2279</v>
      </c>
      <c r="G231" s="240" t="s">
        <v>268</v>
      </c>
      <c r="H231" s="241">
        <v>43.5</v>
      </c>
      <c r="I231" s="242"/>
      <c r="J231" s="243">
        <f>ROUND(I231*H231,2)</f>
        <v>0</v>
      </c>
      <c r="K231" s="239" t="s">
        <v>21</v>
      </c>
      <c r="L231" s="73"/>
      <c r="M231" s="244" t="s">
        <v>21</v>
      </c>
      <c r="N231" s="245" t="s">
        <v>43</v>
      </c>
      <c r="O231" s="48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5" t="s">
        <v>358</v>
      </c>
      <c r="AT231" s="25" t="s">
        <v>211</v>
      </c>
      <c r="AU231" s="25" t="s">
        <v>101</v>
      </c>
      <c r="AY231" s="25" t="s">
        <v>209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5" t="s">
        <v>79</v>
      </c>
      <c r="BK231" s="248">
        <f>ROUND(I231*H231,2)</f>
        <v>0</v>
      </c>
      <c r="BL231" s="25" t="s">
        <v>358</v>
      </c>
      <c r="BM231" s="25" t="s">
        <v>714</v>
      </c>
    </row>
    <row r="232" s="1" customFormat="1" ht="16.5" customHeight="1">
      <c r="B232" s="47"/>
      <c r="C232" s="237" t="s">
        <v>477</v>
      </c>
      <c r="D232" s="237" t="s">
        <v>211</v>
      </c>
      <c r="E232" s="238" t="s">
        <v>2280</v>
      </c>
      <c r="F232" s="239" t="s">
        <v>2281</v>
      </c>
      <c r="G232" s="240" t="s">
        <v>1150</v>
      </c>
      <c r="H232" s="241">
        <v>14</v>
      </c>
      <c r="I232" s="242"/>
      <c r="J232" s="243">
        <f>ROUND(I232*H232,2)</f>
        <v>0</v>
      </c>
      <c r="K232" s="239" t="s">
        <v>21</v>
      </c>
      <c r="L232" s="73"/>
      <c r="M232" s="244" t="s">
        <v>21</v>
      </c>
      <c r="N232" s="245" t="s">
        <v>43</v>
      </c>
      <c r="O232" s="48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AR232" s="25" t="s">
        <v>358</v>
      </c>
      <c r="AT232" s="25" t="s">
        <v>211</v>
      </c>
      <c r="AU232" s="25" t="s">
        <v>101</v>
      </c>
      <c r="AY232" s="25" t="s">
        <v>209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25" t="s">
        <v>79</v>
      </c>
      <c r="BK232" s="248">
        <f>ROUND(I232*H232,2)</f>
        <v>0</v>
      </c>
      <c r="BL232" s="25" t="s">
        <v>358</v>
      </c>
      <c r="BM232" s="25" t="s">
        <v>724</v>
      </c>
    </row>
    <row r="233" s="1" customFormat="1" ht="16.5" customHeight="1">
      <c r="B233" s="47"/>
      <c r="C233" s="237" t="s">
        <v>483</v>
      </c>
      <c r="D233" s="237" t="s">
        <v>211</v>
      </c>
      <c r="E233" s="238" t="s">
        <v>2282</v>
      </c>
      <c r="F233" s="239" t="s">
        <v>2283</v>
      </c>
      <c r="G233" s="240" t="s">
        <v>268</v>
      </c>
      <c r="H233" s="241">
        <v>4</v>
      </c>
      <c r="I233" s="242"/>
      <c r="J233" s="243">
        <f>ROUND(I233*H233,2)</f>
        <v>0</v>
      </c>
      <c r="K233" s="239" t="s">
        <v>21</v>
      </c>
      <c r="L233" s="73"/>
      <c r="M233" s="244" t="s">
        <v>21</v>
      </c>
      <c r="N233" s="245" t="s">
        <v>43</v>
      </c>
      <c r="O233" s="48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AR233" s="25" t="s">
        <v>358</v>
      </c>
      <c r="AT233" s="25" t="s">
        <v>211</v>
      </c>
      <c r="AU233" s="25" t="s">
        <v>101</v>
      </c>
      <c r="AY233" s="25" t="s">
        <v>209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25" t="s">
        <v>79</v>
      </c>
      <c r="BK233" s="248">
        <f>ROUND(I233*H233,2)</f>
        <v>0</v>
      </c>
      <c r="BL233" s="25" t="s">
        <v>358</v>
      </c>
      <c r="BM233" s="25" t="s">
        <v>468</v>
      </c>
    </row>
    <row r="234" s="1" customFormat="1" ht="16.5" customHeight="1">
      <c r="B234" s="47"/>
      <c r="C234" s="237" t="s">
        <v>490</v>
      </c>
      <c r="D234" s="237" t="s">
        <v>211</v>
      </c>
      <c r="E234" s="238" t="s">
        <v>2284</v>
      </c>
      <c r="F234" s="239" t="s">
        <v>2285</v>
      </c>
      <c r="G234" s="240" t="s">
        <v>268</v>
      </c>
      <c r="H234" s="241">
        <v>2</v>
      </c>
      <c r="I234" s="242"/>
      <c r="J234" s="243">
        <f>ROUND(I234*H234,2)</f>
        <v>0</v>
      </c>
      <c r="K234" s="239" t="s">
        <v>21</v>
      </c>
      <c r="L234" s="73"/>
      <c r="M234" s="244" t="s">
        <v>21</v>
      </c>
      <c r="N234" s="245" t="s">
        <v>43</v>
      </c>
      <c r="O234" s="48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5" t="s">
        <v>358</v>
      </c>
      <c r="AT234" s="25" t="s">
        <v>211</v>
      </c>
      <c r="AU234" s="25" t="s">
        <v>101</v>
      </c>
      <c r="AY234" s="25" t="s">
        <v>209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5" t="s">
        <v>79</v>
      </c>
      <c r="BK234" s="248">
        <f>ROUND(I234*H234,2)</f>
        <v>0</v>
      </c>
      <c r="BL234" s="25" t="s">
        <v>358</v>
      </c>
      <c r="BM234" s="25" t="s">
        <v>742</v>
      </c>
    </row>
    <row r="235" s="11" customFormat="1" ht="22.32" customHeight="1">
      <c r="B235" s="221"/>
      <c r="C235" s="222"/>
      <c r="D235" s="223" t="s">
        <v>71</v>
      </c>
      <c r="E235" s="235" t="s">
        <v>2286</v>
      </c>
      <c r="F235" s="235" t="s">
        <v>2287</v>
      </c>
      <c r="G235" s="222"/>
      <c r="H235" s="222"/>
      <c r="I235" s="225"/>
      <c r="J235" s="236">
        <f>BK235</f>
        <v>0</v>
      </c>
      <c r="K235" s="222"/>
      <c r="L235" s="227"/>
      <c r="M235" s="228"/>
      <c r="N235" s="229"/>
      <c r="O235" s="229"/>
      <c r="P235" s="230">
        <f>SUM(P236:P240)</f>
        <v>0</v>
      </c>
      <c r="Q235" s="229"/>
      <c r="R235" s="230">
        <f>SUM(R236:R240)</f>
        <v>0</v>
      </c>
      <c r="S235" s="229"/>
      <c r="T235" s="231">
        <f>SUM(T236:T240)</f>
        <v>0</v>
      </c>
      <c r="AR235" s="232" t="s">
        <v>79</v>
      </c>
      <c r="AT235" s="233" t="s">
        <v>71</v>
      </c>
      <c r="AU235" s="233" t="s">
        <v>81</v>
      </c>
      <c r="AY235" s="232" t="s">
        <v>209</v>
      </c>
      <c r="BK235" s="234">
        <f>SUM(BK236:BK240)</f>
        <v>0</v>
      </c>
    </row>
    <row r="236" s="1" customFormat="1" ht="16.5" customHeight="1">
      <c r="B236" s="47"/>
      <c r="C236" s="237" t="s">
        <v>514</v>
      </c>
      <c r="D236" s="237" t="s">
        <v>211</v>
      </c>
      <c r="E236" s="238" t="s">
        <v>2288</v>
      </c>
      <c r="F236" s="239" t="s">
        <v>2289</v>
      </c>
      <c r="G236" s="240" t="s">
        <v>223</v>
      </c>
      <c r="H236" s="241">
        <v>4</v>
      </c>
      <c r="I236" s="242"/>
      <c r="J236" s="243">
        <f>ROUND(I236*H236,2)</f>
        <v>0</v>
      </c>
      <c r="K236" s="239" t="s">
        <v>21</v>
      </c>
      <c r="L236" s="73"/>
      <c r="M236" s="244" t="s">
        <v>21</v>
      </c>
      <c r="N236" s="245" t="s">
        <v>43</v>
      </c>
      <c r="O236" s="48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AR236" s="25" t="s">
        <v>358</v>
      </c>
      <c r="AT236" s="25" t="s">
        <v>211</v>
      </c>
      <c r="AU236" s="25" t="s">
        <v>101</v>
      </c>
      <c r="AY236" s="25" t="s">
        <v>209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25" t="s">
        <v>79</v>
      </c>
      <c r="BK236" s="248">
        <f>ROUND(I236*H236,2)</f>
        <v>0</v>
      </c>
      <c r="BL236" s="25" t="s">
        <v>358</v>
      </c>
      <c r="BM236" s="25" t="s">
        <v>504</v>
      </c>
    </row>
    <row r="237" s="1" customFormat="1" ht="16.5" customHeight="1">
      <c r="B237" s="47"/>
      <c r="C237" s="237" t="s">
        <v>349</v>
      </c>
      <c r="D237" s="237" t="s">
        <v>211</v>
      </c>
      <c r="E237" s="238" t="s">
        <v>2290</v>
      </c>
      <c r="F237" s="239" t="s">
        <v>2291</v>
      </c>
      <c r="G237" s="240" t="s">
        <v>223</v>
      </c>
      <c r="H237" s="241">
        <v>8</v>
      </c>
      <c r="I237" s="242"/>
      <c r="J237" s="243">
        <f>ROUND(I237*H237,2)</f>
        <v>0</v>
      </c>
      <c r="K237" s="239" t="s">
        <v>21</v>
      </c>
      <c r="L237" s="73"/>
      <c r="M237" s="244" t="s">
        <v>21</v>
      </c>
      <c r="N237" s="245" t="s">
        <v>43</v>
      </c>
      <c r="O237" s="48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5" t="s">
        <v>358</v>
      </c>
      <c r="AT237" s="25" t="s">
        <v>211</v>
      </c>
      <c r="AU237" s="25" t="s">
        <v>101</v>
      </c>
      <c r="AY237" s="25" t="s">
        <v>209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5" t="s">
        <v>79</v>
      </c>
      <c r="BK237" s="248">
        <f>ROUND(I237*H237,2)</f>
        <v>0</v>
      </c>
      <c r="BL237" s="25" t="s">
        <v>358</v>
      </c>
      <c r="BM237" s="25" t="s">
        <v>509</v>
      </c>
    </row>
    <row r="238" s="1" customFormat="1" ht="16.5" customHeight="1">
      <c r="B238" s="47"/>
      <c r="C238" s="237" t="s">
        <v>523</v>
      </c>
      <c r="D238" s="237" t="s">
        <v>211</v>
      </c>
      <c r="E238" s="238" t="s">
        <v>2292</v>
      </c>
      <c r="F238" s="239" t="s">
        <v>2293</v>
      </c>
      <c r="G238" s="240" t="s">
        <v>223</v>
      </c>
      <c r="H238" s="241">
        <v>19</v>
      </c>
      <c r="I238" s="242"/>
      <c r="J238" s="243">
        <f>ROUND(I238*H238,2)</f>
        <v>0</v>
      </c>
      <c r="K238" s="239" t="s">
        <v>21</v>
      </c>
      <c r="L238" s="73"/>
      <c r="M238" s="244" t="s">
        <v>21</v>
      </c>
      <c r="N238" s="245" t="s">
        <v>43</v>
      </c>
      <c r="O238" s="48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5" t="s">
        <v>358</v>
      </c>
      <c r="AT238" s="25" t="s">
        <v>211</v>
      </c>
      <c r="AU238" s="25" t="s">
        <v>101</v>
      </c>
      <c r="AY238" s="25" t="s">
        <v>209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25" t="s">
        <v>79</v>
      </c>
      <c r="BK238" s="248">
        <f>ROUND(I238*H238,2)</f>
        <v>0</v>
      </c>
      <c r="BL238" s="25" t="s">
        <v>358</v>
      </c>
      <c r="BM238" s="25" t="s">
        <v>513</v>
      </c>
    </row>
    <row r="239" s="1" customFormat="1" ht="16.5" customHeight="1">
      <c r="B239" s="47"/>
      <c r="C239" s="237" t="s">
        <v>354</v>
      </c>
      <c r="D239" s="237" t="s">
        <v>211</v>
      </c>
      <c r="E239" s="238" t="s">
        <v>2294</v>
      </c>
      <c r="F239" s="239" t="s">
        <v>2295</v>
      </c>
      <c r="G239" s="240" t="s">
        <v>223</v>
      </c>
      <c r="H239" s="241">
        <v>10</v>
      </c>
      <c r="I239" s="242"/>
      <c r="J239" s="243">
        <f>ROUND(I239*H239,2)</f>
        <v>0</v>
      </c>
      <c r="K239" s="239" t="s">
        <v>21</v>
      </c>
      <c r="L239" s="73"/>
      <c r="M239" s="244" t="s">
        <v>21</v>
      </c>
      <c r="N239" s="245" t="s">
        <v>43</v>
      </c>
      <c r="O239" s="48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5" t="s">
        <v>358</v>
      </c>
      <c r="AT239" s="25" t="s">
        <v>211</v>
      </c>
      <c r="AU239" s="25" t="s">
        <v>101</v>
      </c>
      <c r="AY239" s="25" t="s">
        <v>209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25" t="s">
        <v>79</v>
      </c>
      <c r="BK239" s="248">
        <f>ROUND(I239*H239,2)</f>
        <v>0</v>
      </c>
      <c r="BL239" s="25" t="s">
        <v>358</v>
      </c>
      <c r="BM239" s="25" t="s">
        <v>517</v>
      </c>
    </row>
    <row r="240" s="1" customFormat="1" ht="16.5" customHeight="1">
      <c r="B240" s="47"/>
      <c r="C240" s="237" t="s">
        <v>530</v>
      </c>
      <c r="D240" s="237" t="s">
        <v>211</v>
      </c>
      <c r="E240" s="238" t="s">
        <v>2296</v>
      </c>
      <c r="F240" s="239" t="s">
        <v>2297</v>
      </c>
      <c r="G240" s="240" t="s">
        <v>223</v>
      </c>
      <c r="H240" s="241">
        <v>45</v>
      </c>
      <c r="I240" s="242"/>
      <c r="J240" s="243">
        <f>ROUND(I240*H240,2)</f>
        <v>0</v>
      </c>
      <c r="K240" s="239" t="s">
        <v>21</v>
      </c>
      <c r="L240" s="73"/>
      <c r="M240" s="244" t="s">
        <v>21</v>
      </c>
      <c r="N240" s="245" t="s">
        <v>43</v>
      </c>
      <c r="O240" s="48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5" t="s">
        <v>358</v>
      </c>
      <c r="AT240" s="25" t="s">
        <v>211</v>
      </c>
      <c r="AU240" s="25" t="s">
        <v>101</v>
      </c>
      <c r="AY240" s="25" t="s">
        <v>209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5" t="s">
        <v>79</v>
      </c>
      <c r="BK240" s="248">
        <f>ROUND(I240*H240,2)</f>
        <v>0</v>
      </c>
      <c r="BL240" s="25" t="s">
        <v>358</v>
      </c>
      <c r="BM240" s="25" t="s">
        <v>521</v>
      </c>
    </row>
    <row r="241" s="11" customFormat="1" ht="22.32" customHeight="1">
      <c r="B241" s="221"/>
      <c r="C241" s="222"/>
      <c r="D241" s="223" t="s">
        <v>71</v>
      </c>
      <c r="E241" s="235" t="s">
        <v>2298</v>
      </c>
      <c r="F241" s="235" t="s">
        <v>2299</v>
      </c>
      <c r="G241" s="222"/>
      <c r="H241" s="222"/>
      <c r="I241" s="225"/>
      <c r="J241" s="236">
        <f>BK241</f>
        <v>0</v>
      </c>
      <c r="K241" s="222"/>
      <c r="L241" s="227"/>
      <c r="M241" s="228"/>
      <c r="N241" s="229"/>
      <c r="O241" s="229"/>
      <c r="P241" s="230">
        <f>P242</f>
        <v>0</v>
      </c>
      <c r="Q241" s="229"/>
      <c r="R241" s="230">
        <f>R242</f>
        <v>0</v>
      </c>
      <c r="S241" s="229"/>
      <c r="T241" s="231">
        <f>T242</f>
        <v>0</v>
      </c>
      <c r="AR241" s="232" t="s">
        <v>79</v>
      </c>
      <c r="AT241" s="233" t="s">
        <v>71</v>
      </c>
      <c r="AU241" s="233" t="s">
        <v>81</v>
      </c>
      <c r="AY241" s="232" t="s">
        <v>209</v>
      </c>
      <c r="BK241" s="234">
        <f>BK242</f>
        <v>0</v>
      </c>
    </row>
    <row r="242" s="1" customFormat="1" ht="16.5" customHeight="1">
      <c r="B242" s="47"/>
      <c r="C242" s="237" t="s">
        <v>358</v>
      </c>
      <c r="D242" s="237" t="s">
        <v>211</v>
      </c>
      <c r="E242" s="238" t="s">
        <v>2300</v>
      </c>
      <c r="F242" s="239" t="s">
        <v>2301</v>
      </c>
      <c r="G242" s="240" t="s">
        <v>223</v>
      </c>
      <c r="H242" s="241">
        <v>10</v>
      </c>
      <c r="I242" s="242"/>
      <c r="J242" s="243">
        <f>ROUND(I242*H242,2)</f>
        <v>0</v>
      </c>
      <c r="K242" s="239" t="s">
        <v>21</v>
      </c>
      <c r="L242" s="73"/>
      <c r="M242" s="244" t="s">
        <v>21</v>
      </c>
      <c r="N242" s="245" t="s">
        <v>43</v>
      </c>
      <c r="O242" s="48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AR242" s="25" t="s">
        <v>358</v>
      </c>
      <c r="AT242" s="25" t="s">
        <v>211</v>
      </c>
      <c r="AU242" s="25" t="s">
        <v>101</v>
      </c>
      <c r="AY242" s="25" t="s">
        <v>209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25" t="s">
        <v>79</v>
      </c>
      <c r="BK242" s="248">
        <f>ROUND(I242*H242,2)</f>
        <v>0</v>
      </c>
      <c r="BL242" s="25" t="s">
        <v>358</v>
      </c>
      <c r="BM242" s="25" t="s">
        <v>528</v>
      </c>
    </row>
    <row r="243" s="11" customFormat="1" ht="22.32" customHeight="1">
      <c r="B243" s="221"/>
      <c r="C243" s="222"/>
      <c r="D243" s="223" t="s">
        <v>71</v>
      </c>
      <c r="E243" s="235" t="s">
        <v>2302</v>
      </c>
      <c r="F243" s="235" t="s">
        <v>2303</v>
      </c>
      <c r="G243" s="222"/>
      <c r="H243" s="222"/>
      <c r="I243" s="225"/>
      <c r="J243" s="236">
        <f>BK243</f>
        <v>0</v>
      </c>
      <c r="K243" s="222"/>
      <c r="L243" s="227"/>
      <c r="M243" s="228"/>
      <c r="N243" s="229"/>
      <c r="O243" s="229"/>
      <c r="P243" s="230">
        <f>P244</f>
        <v>0</v>
      </c>
      <c r="Q243" s="229"/>
      <c r="R243" s="230">
        <f>R244</f>
        <v>0</v>
      </c>
      <c r="S243" s="229"/>
      <c r="T243" s="231">
        <f>T244</f>
        <v>0</v>
      </c>
      <c r="AR243" s="232" t="s">
        <v>79</v>
      </c>
      <c r="AT243" s="233" t="s">
        <v>71</v>
      </c>
      <c r="AU243" s="233" t="s">
        <v>81</v>
      </c>
      <c r="AY243" s="232" t="s">
        <v>209</v>
      </c>
      <c r="BK243" s="234">
        <f>BK244</f>
        <v>0</v>
      </c>
    </row>
    <row r="244" s="1" customFormat="1" ht="16.5" customHeight="1">
      <c r="B244" s="47"/>
      <c r="C244" s="237" t="s">
        <v>539</v>
      </c>
      <c r="D244" s="237" t="s">
        <v>211</v>
      </c>
      <c r="E244" s="238" t="s">
        <v>2304</v>
      </c>
      <c r="F244" s="239" t="s">
        <v>2305</v>
      </c>
      <c r="G244" s="240" t="s">
        <v>2306</v>
      </c>
      <c r="H244" s="241">
        <v>1</v>
      </c>
      <c r="I244" s="242"/>
      <c r="J244" s="243">
        <f>ROUND(I244*H244,2)</f>
        <v>0</v>
      </c>
      <c r="K244" s="239" t="s">
        <v>21</v>
      </c>
      <c r="L244" s="73"/>
      <c r="M244" s="244" t="s">
        <v>21</v>
      </c>
      <c r="N244" s="245" t="s">
        <v>43</v>
      </c>
      <c r="O244" s="48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AR244" s="25" t="s">
        <v>358</v>
      </c>
      <c r="AT244" s="25" t="s">
        <v>211</v>
      </c>
      <c r="AU244" s="25" t="s">
        <v>101</v>
      </c>
      <c r="AY244" s="25" t="s">
        <v>209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25" t="s">
        <v>79</v>
      </c>
      <c r="BK244" s="248">
        <f>ROUND(I244*H244,2)</f>
        <v>0</v>
      </c>
      <c r="BL244" s="25" t="s">
        <v>358</v>
      </c>
      <c r="BM244" s="25" t="s">
        <v>533</v>
      </c>
    </row>
    <row r="245" s="11" customFormat="1" ht="29.88" customHeight="1">
      <c r="B245" s="221"/>
      <c r="C245" s="222"/>
      <c r="D245" s="223" t="s">
        <v>71</v>
      </c>
      <c r="E245" s="235" t="s">
        <v>2307</v>
      </c>
      <c r="F245" s="235" t="s">
        <v>2308</v>
      </c>
      <c r="G245" s="222"/>
      <c r="H245" s="222"/>
      <c r="I245" s="225"/>
      <c r="J245" s="236">
        <f>BK245</f>
        <v>0</v>
      </c>
      <c r="K245" s="222"/>
      <c r="L245" s="227"/>
      <c r="M245" s="228"/>
      <c r="N245" s="229"/>
      <c r="O245" s="229"/>
      <c r="P245" s="230">
        <f>P246</f>
        <v>0</v>
      </c>
      <c r="Q245" s="229"/>
      <c r="R245" s="230">
        <f>R246</f>
        <v>0</v>
      </c>
      <c r="S245" s="229"/>
      <c r="T245" s="231">
        <f>T246</f>
        <v>0</v>
      </c>
      <c r="AR245" s="232" t="s">
        <v>79</v>
      </c>
      <c r="AT245" s="233" t="s">
        <v>71</v>
      </c>
      <c r="AU245" s="233" t="s">
        <v>79</v>
      </c>
      <c r="AY245" s="232" t="s">
        <v>209</v>
      </c>
      <c r="BK245" s="234">
        <f>BK246</f>
        <v>0</v>
      </c>
    </row>
    <row r="246" s="11" customFormat="1" ht="14.88" customHeight="1">
      <c r="B246" s="221"/>
      <c r="C246" s="222"/>
      <c r="D246" s="223" t="s">
        <v>71</v>
      </c>
      <c r="E246" s="235" t="s">
        <v>2309</v>
      </c>
      <c r="F246" s="235" t="s">
        <v>2310</v>
      </c>
      <c r="G246" s="222"/>
      <c r="H246" s="222"/>
      <c r="I246" s="225"/>
      <c r="J246" s="236">
        <f>BK246</f>
        <v>0</v>
      </c>
      <c r="K246" s="222"/>
      <c r="L246" s="227"/>
      <c r="M246" s="228"/>
      <c r="N246" s="229"/>
      <c r="O246" s="229"/>
      <c r="P246" s="230">
        <f>SUM(P247:P255)</f>
        <v>0</v>
      </c>
      <c r="Q246" s="229"/>
      <c r="R246" s="230">
        <f>SUM(R247:R255)</f>
        <v>0</v>
      </c>
      <c r="S246" s="229"/>
      <c r="T246" s="231">
        <f>SUM(T247:T255)</f>
        <v>0</v>
      </c>
      <c r="AR246" s="232" t="s">
        <v>79</v>
      </c>
      <c r="AT246" s="233" t="s">
        <v>71</v>
      </c>
      <c r="AU246" s="233" t="s">
        <v>81</v>
      </c>
      <c r="AY246" s="232" t="s">
        <v>209</v>
      </c>
      <c r="BK246" s="234">
        <f>SUM(BK247:BK255)</f>
        <v>0</v>
      </c>
    </row>
    <row r="247" s="1" customFormat="1" ht="51" customHeight="1">
      <c r="B247" s="47"/>
      <c r="C247" s="237" t="s">
        <v>369</v>
      </c>
      <c r="D247" s="237" t="s">
        <v>211</v>
      </c>
      <c r="E247" s="238" t="s">
        <v>2311</v>
      </c>
      <c r="F247" s="239" t="s">
        <v>2312</v>
      </c>
      <c r="G247" s="240" t="s">
        <v>390</v>
      </c>
      <c r="H247" s="241">
        <v>20</v>
      </c>
      <c r="I247" s="242"/>
      <c r="J247" s="243">
        <f>ROUND(I247*H247,2)</f>
        <v>0</v>
      </c>
      <c r="K247" s="239" t="s">
        <v>21</v>
      </c>
      <c r="L247" s="73"/>
      <c r="M247" s="244" t="s">
        <v>21</v>
      </c>
      <c r="N247" s="245" t="s">
        <v>43</v>
      </c>
      <c r="O247" s="48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AR247" s="25" t="s">
        <v>358</v>
      </c>
      <c r="AT247" s="25" t="s">
        <v>211</v>
      </c>
      <c r="AU247" s="25" t="s">
        <v>101</v>
      </c>
      <c r="AY247" s="25" t="s">
        <v>209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5" t="s">
        <v>79</v>
      </c>
      <c r="BK247" s="248">
        <f>ROUND(I247*H247,2)</f>
        <v>0</v>
      </c>
      <c r="BL247" s="25" t="s">
        <v>358</v>
      </c>
      <c r="BM247" s="25" t="s">
        <v>546</v>
      </c>
    </row>
    <row r="248" s="1" customFormat="1" ht="51" customHeight="1">
      <c r="B248" s="47"/>
      <c r="C248" s="237" t="s">
        <v>560</v>
      </c>
      <c r="D248" s="237" t="s">
        <v>211</v>
      </c>
      <c r="E248" s="238" t="s">
        <v>2313</v>
      </c>
      <c r="F248" s="239" t="s">
        <v>2314</v>
      </c>
      <c r="G248" s="240" t="s">
        <v>390</v>
      </c>
      <c r="H248" s="241">
        <v>50</v>
      </c>
      <c r="I248" s="242"/>
      <c r="J248" s="243">
        <f>ROUND(I248*H248,2)</f>
        <v>0</v>
      </c>
      <c r="K248" s="239" t="s">
        <v>21</v>
      </c>
      <c r="L248" s="73"/>
      <c r="M248" s="244" t="s">
        <v>21</v>
      </c>
      <c r="N248" s="245" t="s">
        <v>43</v>
      </c>
      <c r="O248" s="48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AR248" s="25" t="s">
        <v>358</v>
      </c>
      <c r="AT248" s="25" t="s">
        <v>211</v>
      </c>
      <c r="AU248" s="25" t="s">
        <v>101</v>
      </c>
      <c r="AY248" s="25" t="s">
        <v>209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25" t="s">
        <v>79</v>
      </c>
      <c r="BK248" s="248">
        <f>ROUND(I248*H248,2)</f>
        <v>0</v>
      </c>
      <c r="BL248" s="25" t="s">
        <v>358</v>
      </c>
      <c r="BM248" s="25" t="s">
        <v>553</v>
      </c>
    </row>
    <row r="249" s="1" customFormat="1" ht="51" customHeight="1">
      <c r="B249" s="47"/>
      <c r="C249" s="237" t="s">
        <v>374</v>
      </c>
      <c r="D249" s="237" t="s">
        <v>211</v>
      </c>
      <c r="E249" s="238" t="s">
        <v>2315</v>
      </c>
      <c r="F249" s="239" t="s">
        <v>2316</v>
      </c>
      <c r="G249" s="240" t="s">
        <v>1150</v>
      </c>
      <c r="H249" s="241">
        <v>4</v>
      </c>
      <c r="I249" s="242"/>
      <c r="J249" s="243">
        <f>ROUND(I249*H249,2)</f>
        <v>0</v>
      </c>
      <c r="K249" s="239" t="s">
        <v>21</v>
      </c>
      <c r="L249" s="73"/>
      <c r="M249" s="244" t="s">
        <v>21</v>
      </c>
      <c r="N249" s="245" t="s">
        <v>43</v>
      </c>
      <c r="O249" s="48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AR249" s="25" t="s">
        <v>358</v>
      </c>
      <c r="AT249" s="25" t="s">
        <v>211</v>
      </c>
      <c r="AU249" s="25" t="s">
        <v>101</v>
      </c>
      <c r="AY249" s="25" t="s">
        <v>209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25" t="s">
        <v>79</v>
      </c>
      <c r="BK249" s="248">
        <f>ROUND(I249*H249,2)</f>
        <v>0</v>
      </c>
      <c r="BL249" s="25" t="s">
        <v>358</v>
      </c>
      <c r="BM249" s="25" t="s">
        <v>558</v>
      </c>
    </row>
    <row r="250" s="1" customFormat="1" ht="51" customHeight="1">
      <c r="B250" s="47"/>
      <c r="C250" s="237" t="s">
        <v>569</v>
      </c>
      <c r="D250" s="237" t="s">
        <v>211</v>
      </c>
      <c r="E250" s="238" t="s">
        <v>2315</v>
      </c>
      <c r="F250" s="239" t="s">
        <v>2316</v>
      </c>
      <c r="G250" s="240" t="s">
        <v>1150</v>
      </c>
      <c r="H250" s="241">
        <v>4</v>
      </c>
      <c r="I250" s="242"/>
      <c r="J250" s="243">
        <f>ROUND(I250*H250,2)</f>
        <v>0</v>
      </c>
      <c r="K250" s="239" t="s">
        <v>21</v>
      </c>
      <c r="L250" s="73"/>
      <c r="M250" s="244" t="s">
        <v>21</v>
      </c>
      <c r="N250" s="245" t="s">
        <v>43</v>
      </c>
      <c r="O250" s="48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5" t="s">
        <v>358</v>
      </c>
      <c r="AT250" s="25" t="s">
        <v>211</v>
      </c>
      <c r="AU250" s="25" t="s">
        <v>101</v>
      </c>
      <c r="AY250" s="25" t="s">
        <v>209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5" t="s">
        <v>79</v>
      </c>
      <c r="BK250" s="248">
        <f>ROUND(I250*H250,2)</f>
        <v>0</v>
      </c>
      <c r="BL250" s="25" t="s">
        <v>358</v>
      </c>
      <c r="BM250" s="25" t="s">
        <v>563</v>
      </c>
    </row>
    <row r="251" s="1" customFormat="1" ht="51" customHeight="1">
      <c r="B251" s="47"/>
      <c r="C251" s="237" t="s">
        <v>379</v>
      </c>
      <c r="D251" s="237" t="s">
        <v>211</v>
      </c>
      <c r="E251" s="238" t="s">
        <v>2317</v>
      </c>
      <c r="F251" s="239" t="s">
        <v>2318</v>
      </c>
      <c r="G251" s="240" t="s">
        <v>1150</v>
      </c>
      <c r="H251" s="241">
        <v>3</v>
      </c>
      <c r="I251" s="242"/>
      <c r="J251" s="243">
        <f>ROUND(I251*H251,2)</f>
        <v>0</v>
      </c>
      <c r="K251" s="239" t="s">
        <v>21</v>
      </c>
      <c r="L251" s="73"/>
      <c r="M251" s="244" t="s">
        <v>21</v>
      </c>
      <c r="N251" s="245" t="s">
        <v>43</v>
      </c>
      <c r="O251" s="48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AR251" s="25" t="s">
        <v>358</v>
      </c>
      <c r="AT251" s="25" t="s">
        <v>211</v>
      </c>
      <c r="AU251" s="25" t="s">
        <v>101</v>
      </c>
      <c r="AY251" s="25" t="s">
        <v>209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5" t="s">
        <v>79</v>
      </c>
      <c r="BK251" s="248">
        <f>ROUND(I251*H251,2)</f>
        <v>0</v>
      </c>
      <c r="BL251" s="25" t="s">
        <v>358</v>
      </c>
      <c r="BM251" s="25" t="s">
        <v>567</v>
      </c>
    </row>
    <row r="252" s="1" customFormat="1" ht="51" customHeight="1">
      <c r="B252" s="47"/>
      <c r="C252" s="237" t="s">
        <v>578</v>
      </c>
      <c r="D252" s="237" t="s">
        <v>211</v>
      </c>
      <c r="E252" s="238" t="s">
        <v>2317</v>
      </c>
      <c r="F252" s="239" t="s">
        <v>2318</v>
      </c>
      <c r="G252" s="240" t="s">
        <v>1150</v>
      </c>
      <c r="H252" s="241">
        <v>3</v>
      </c>
      <c r="I252" s="242"/>
      <c r="J252" s="243">
        <f>ROUND(I252*H252,2)</f>
        <v>0</v>
      </c>
      <c r="K252" s="239" t="s">
        <v>21</v>
      </c>
      <c r="L252" s="73"/>
      <c r="M252" s="244" t="s">
        <v>21</v>
      </c>
      <c r="N252" s="245" t="s">
        <v>43</v>
      </c>
      <c r="O252" s="48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5" t="s">
        <v>358</v>
      </c>
      <c r="AT252" s="25" t="s">
        <v>211</v>
      </c>
      <c r="AU252" s="25" t="s">
        <v>101</v>
      </c>
      <c r="AY252" s="25" t="s">
        <v>209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25" t="s">
        <v>79</v>
      </c>
      <c r="BK252" s="248">
        <f>ROUND(I252*H252,2)</f>
        <v>0</v>
      </c>
      <c r="BL252" s="25" t="s">
        <v>358</v>
      </c>
      <c r="BM252" s="25" t="s">
        <v>572</v>
      </c>
    </row>
    <row r="253" s="1" customFormat="1" ht="51" customHeight="1">
      <c r="B253" s="47"/>
      <c r="C253" s="237" t="s">
        <v>384</v>
      </c>
      <c r="D253" s="237" t="s">
        <v>211</v>
      </c>
      <c r="E253" s="238" t="s">
        <v>2319</v>
      </c>
      <c r="F253" s="239" t="s">
        <v>2320</v>
      </c>
      <c r="G253" s="240" t="s">
        <v>390</v>
      </c>
      <c r="H253" s="241">
        <v>55</v>
      </c>
      <c r="I253" s="242"/>
      <c r="J253" s="243">
        <f>ROUND(I253*H253,2)</f>
        <v>0</v>
      </c>
      <c r="K253" s="239" t="s">
        <v>21</v>
      </c>
      <c r="L253" s="73"/>
      <c r="M253" s="244" t="s">
        <v>21</v>
      </c>
      <c r="N253" s="245" t="s">
        <v>43</v>
      </c>
      <c r="O253" s="48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AR253" s="25" t="s">
        <v>358</v>
      </c>
      <c r="AT253" s="25" t="s">
        <v>211</v>
      </c>
      <c r="AU253" s="25" t="s">
        <v>101</v>
      </c>
      <c r="AY253" s="25" t="s">
        <v>209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25" t="s">
        <v>79</v>
      </c>
      <c r="BK253" s="248">
        <f>ROUND(I253*H253,2)</f>
        <v>0</v>
      </c>
      <c r="BL253" s="25" t="s">
        <v>358</v>
      </c>
      <c r="BM253" s="25" t="s">
        <v>576</v>
      </c>
    </row>
    <row r="254" s="1" customFormat="1" ht="51" customHeight="1">
      <c r="B254" s="47"/>
      <c r="C254" s="237" t="s">
        <v>587</v>
      </c>
      <c r="D254" s="237" t="s">
        <v>211</v>
      </c>
      <c r="E254" s="238" t="s">
        <v>2321</v>
      </c>
      <c r="F254" s="239" t="s">
        <v>2322</v>
      </c>
      <c r="G254" s="240" t="s">
        <v>390</v>
      </c>
      <c r="H254" s="241">
        <v>15</v>
      </c>
      <c r="I254" s="242"/>
      <c r="J254" s="243">
        <f>ROUND(I254*H254,2)</f>
        <v>0</v>
      </c>
      <c r="K254" s="239" t="s">
        <v>21</v>
      </c>
      <c r="L254" s="73"/>
      <c r="M254" s="244" t="s">
        <v>21</v>
      </c>
      <c r="N254" s="245" t="s">
        <v>43</v>
      </c>
      <c r="O254" s="48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AR254" s="25" t="s">
        <v>358</v>
      </c>
      <c r="AT254" s="25" t="s">
        <v>211</v>
      </c>
      <c r="AU254" s="25" t="s">
        <v>101</v>
      </c>
      <c r="AY254" s="25" t="s">
        <v>209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25" t="s">
        <v>79</v>
      </c>
      <c r="BK254" s="248">
        <f>ROUND(I254*H254,2)</f>
        <v>0</v>
      </c>
      <c r="BL254" s="25" t="s">
        <v>358</v>
      </c>
      <c r="BM254" s="25" t="s">
        <v>581</v>
      </c>
    </row>
    <row r="255" s="1" customFormat="1" ht="25.5" customHeight="1">
      <c r="B255" s="47"/>
      <c r="C255" s="237" t="s">
        <v>391</v>
      </c>
      <c r="D255" s="237" t="s">
        <v>211</v>
      </c>
      <c r="E255" s="238" t="s">
        <v>2323</v>
      </c>
      <c r="F255" s="239" t="s">
        <v>2324</v>
      </c>
      <c r="G255" s="240" t="s">
        <v>1150</v>
      </c>
      <c r="H255" s="241">
        <v>4</v>
      </c>
      <c r="I255" s="242"/>
      <c r="J255" s="243">
        <f>ROUND(I255*H255,2)</f>
        <v>0</v>
      </c>
      <c r="K255" s="239" t="s">
        <v>21</v>
      </c>
      <c r="L255" s="73"/>
      <c r="M255" s="244" t="s">
        <v>21</v>
      </c>
      <c r="N255" s="245" t="s">
        <v>43</v>
      </c>
      <c r="O255" s="48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AR255" s="25" t="s">
        <v>358</v>
      </c>
      <c r="AT255" s="25" t="s">
        <v>211</v>
      </c>
      <c r="AU255" s="25" t="s">
        <v>101</v>
      </c>
      <c r="AY255" s="25" t="s">
        <v>209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5" t="s">
        <v>79</v>
      </c>
      <c r="BK255" s="248">
        <f>ROUND(I255*H255,2)</f>
        <v>0</v>
      </c>
      <c r="BL255" s="25" t="s">
        <v>358</v>
      </c>
      <c r="BM255" s="25" t="s">
        <v>585</v>
      </c>
    </row>
    <row r="256" s="11" customFormat="1" ht="29.88" customHeight="1">
      <c r="B256" s="221"/>
      <c r="C256" s="222"/>
      <c r="D256" s="223" t="s">
        <v>71</v>
      </c>
      <c r="E256" s="235" t="s">
        <v>2325</v>
      </c>
      <c r="F256" s="235" t="s">
        <v>2326</v>
      </c>
      <c r="G256" s="222"/>
      <c r="H256" s="222"/>
      <c r="I256" s="225"/>
      <c r="J256" s="236">
        <f>BK256</f>
        <v>0</v>
      </c>
      <c r="K256" s="222"/>
      <c r="L256" s="227"/>
      <c r="M256" s="228"/>
      <c r="N256" s="229"/>
      <c r="O256" s="229"/>
      <c r="P256" s="230">
        <f>SUM(P257:P259)</f>
        <v>0</v>
      </c>
      <c r="Q256" s="229"/>
      <c r="R256" s="230">
        <f>SUM(R257:R259)</f>
        <v>0</v>
      </c>
      <c r="S256" s="229"/>
      <c r="T256" s="231">
        <f>SUM(T257:T259)</f>
        <v>0</v>
      </c>
      <c r="AR256" s="232" t="s">
        <v>79</v>
      </c>
      <c r="AT256" s="233" t="s">
        <v>71</v>
      </c>
      <c r="AU256" s="233" t="s">
        <v>79</v>
      </c>
      <c r="AY256" s="232" t="s">
        <v>209</v>
      </c>
      <c r="BK256" s="234">
        <f>SUM(BK257:BK259)</f>
        <v>0</v>
      </c>
    </row>
    <row r="257" s="1" customFormat="1" ht="51" customHeight="1">
      <c r="B257" s="47"/>
      <c r="C257" s="237" t="s">
        <v>596</v>
      </c>
      <c r="D257" s="237" t="s">
        <v>211</v>
      </c>
      <c r="E257" s="238" t="s">
        <v>2327</v>
      </c>
      <c r="F257" s="239" t="s">
        <v>2328</v>
      </c>
      <c r="G257" s="240" t="s">
        <v>390</v>
      </c>
      <c r="H257" s="241">
        <v>65</v>
      </c>
      <c r="I257" s="242"/>
      <c r="J257" s="243">
        <f>ROUND(I257*H257,2)</f>
        <v>0</v>
      </c>
      <c r="K257" s="239" t="s">
        <v>21</v>
      </c>
      <c r="L257" s="73"/>
      <c r="M257" s="244" t="s">
        <v>21</v>
      </c>
      <c r="N257" s="245" t="s">
        <v>43</v>
      </c>
      <c r="O257" s="48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AR257" s="25" t="s">
        <v>358</v>
      </c>
      <c r="AT257" s="25" t="s">
        <v>211</v>
      </c>
      <c r="AU257" s="25" t="s">
        <v>81</v>
      </c>
      <c r="AY257" s="25" t="s">
        <v>209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25" t="s">
        <v>79</v>
      </c>
      <c r="BK257" s="248">
        <f>ROUND(I257*H257,2)</f>
        <v>0</v>
      </c>
      <c r="BL257" s="25" t="s">
        <v>358</v>
      </c>
      <c r="BM257" s="25" t="s">
        <v>590</v>
      </c>
    </row>
    <row r="258" s="1" customFormat="1" ht="38.25" customHeight="1">
      <c r="B258" s="47"/>
      <c r="C258" s="237" t="s">
        <v>396</v>
      </c>
      <c r="D258" s="237" t="s">
        <v>211</v>
      </c>
      <c r="E258" s="238" t="s">
        <v>2329</v>
      </c>
      <c r="F258" s="239" t="s">
        <v>2330</v>
      </c>
      <c r="G258" s="240" t="s">
        <v>390</v>
      </c>
      <c r="H258" s="241">
        <v>60</v>
      </c>
      <c r="I258" s="242"/>
      <c r="J258" s="243">
        <f>ROUND(I258*H258,2)</f>
        <v>0</v>
      </c>
      <c r="K258" s="239" t="s">
        <v>21</v>
      </c>
      <c r="L258" s="73"/>
      <c r="M258" s="244" t="s">
        <v>21</v>
      </c>
      <c r="N258" s="245" t="s">
        <v>43</v>
      </c>
      <c r="O258" s="48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AR258" s="25" t="s">
        <v>358</v>
      </c>
      <c r="AT258" s="25" t="s">
        <v>211</v>
      </c>
      <c r="AU258" s="25" t="s">
        <v>81</v>
      </c>
      <c r="AY258" s="25" t="s">
        <v>209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25" t="s">
        <v>79</v>
      </c>
      <c r="BK258" s="248">
        <f>ROUND(I258*H258,2)</f>
        <v>0</v>
      </c>
      <c r="BL258" s="25" t="s">
        <v>358</v>
      </c>
      <c r="BM258" s="25" t="s">
        <v>594</v>
      </c>
    </row>
    <row r="259" s="1" customFormat="1" ht="38.25" customHeight="1">
      <c r="B259" s="47"/>
      <c r="C259" s="237" t="s">
        <v>604</v>
      </c>
      <c r="D259" s="237" t="s">
        <v>211</v>
      </c>
      <c r="E259" s="238" t="s">
        <v>2331</v>
      </c>
      <c r="F259" s="239" t="s">
        <v>2332</v>
      </c>
      <c r="G259" s="240" t="s">
        <v>390</v>
      </c>
      <c r="H259" s="241">
        <v>1</v>
      </c>
      <c r="I259" s="242"/>
      <c r="J259" s="243">
        <f>ROUND(I259*H259,2)</f>
        <v>0</v>
      </c>
      <c r="K259" s="239" t="s">
        <v>21</v>
      </c>
      <c r="L259" s="73"/>
      <c r="M259" s="244" t="s">
        <v>21</v>
      </c>
      <c r="N259" s="245" t="s">
        <v>43</v>
      </c>
      <c r="O259" s="48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AR259" s="25" t="s">
        <v>358</v>
      </c>
      <c r="AT259" s="25" t="s">
        <v>211</v>
      </c>
      <c r="AU259" s="25" t="s">
        <v>81</v>
      </c>
      <c r="AY259" s="25" t="s">
        <v>209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5" t="s">
        <v>79</v>
      </c>
      <c r="BK259" s="248">
        <f>ROUND(I259*H259,2)</f>
        <v>0</v>
      </c>
      <c r="BL259" s="25" t="s">
        <v>358</v>
      </c>
      <c r="BM259" s="25" t="s">
        <v>599</v>
      </c>
    </row>
    <row r="260" s="11" customFormat="1" ht="29.88" customHeight="1">
      <c r="B260" s="221"/>
      <c r="C260" s="222"/>
      <c r="D260" s="223" t="s">
        <v>71</v>
      </c>
      <c r="E260" s="235" t="s">
        <v>2333</v>
      </c>
      <c r="F260" s="235" t="s">
        <v>2334</v>
      </c>
      <c r="G260" s="222"/>
      <c r="H260" s="222"/>
      <c r="I260" s="225"/>
      <c r="J260" s="236">
        <f>BK260</f>
        <v>0</v>
      </c>
      <c r="K260" s="222"/>
      <c r="L260" s="227"/>
      <c r="M260" s="228"/>
      <c r="N260" s="229"/>
      <c r="O260" s="229"/>
      <c r="P260" s="230">
        <f>P261+P289+P316</f>
        <v>0</v>
      </c>
      <c r="Q260" s="229"/>
      <c r="R260" s="230">
        <f>R261+R289+R316</f>
        <v>0</v>
      </c>
      <c r="S260" s="229"/>
      <c r="T260" s="231">
        <f>T261+T289+T316</f>
        <v>0</v>
      </c>
      <c r="AR260" s="232" t="s">
        <v>79</v>
      </c>
      <c r="AT260" s="233" t="s">
        <v>71</v>
      </c>
      <c r="AU260" s="233" t="s">
        <v>79</v>
      </c>
      <c r="AY260" s="232" t="s">
        <v>209</v>
      </c>
      <c r="BK260" s="234">
        <f>BK261+BK289+BK316</f>
        <v>0</v>
      </c>
    </row>
    <row r="261" s="11" customFormat="1" ht="14.88" customHeight="1">
      <c r="B261" s="221"/>
      <c r="C261" s="222"/>
      <c r="D261" s="223" t="s">
        <v>71</v>
      </c>
      <c r="E261" s="235" t="s">
        <v>2335</v>
      </c>
      <c r="F261" s="235" t="s">
        <v>2336</v>
      </c>
      <c r="G261" s="222"/>
      <c r="H261" s="222"/>
      <c r="I261" s="225"/>
      <c r="J261" s="236">
        <f>BK261</f>
        <v>0</v>
      </c>
      <c r="K261" s="222"/>
      <c r="L261" s="227"/>
      <c r="M261" s="228"/>
      <c r="N261" s="229"/>
      <c r="O261" s="229"/>
      <c r="P261" s="230">
        <f>P262+P264+P267+P269+P271+P274+P277+P279+P282+P285</f>
        <v>0</v>
      </c>
      <c r="Q261" s="229"/>
      <c r="R261" s="230">
        <f>R262+R264+R267+R269+R271+R274+R277+R279+R282+R285</f>
        <v>0</v>
      </c>
      <c r="S261" s="229"/>
      <c r="T261" s="231">
        <f>T262+T264+T267+T269+T271+T274+T277+T279+T282+T285</f>
        <v>0</v>
      </c>
      <c r="AR261" s="232" t="s">
        <v>79</v>
      </c>
      <c r="AT261" s="233" t="s">
        <v>71</v>
      </c>
      <c r="AU261" s="233" t="s">
        <v>81</v>
      </c>
      <c r="AY261" s="232" t="s">
        <v>209</v>
      </c>
      <c r="BK261" s="234">
        <f>BK262+BK264+BK267+BK269+BK271+BK274+BK277+BK279+BK282+BK285</f>
        <v>0</v>
      </c>
    </row>
    <row r="262" s="15" customFormat="1" ht="14.4" customHeight="1">
      <c r="B262" s="298"/>
      <c r="C262" s="299"/>
      <c r="D262" s="300" t="s">
        <v>71</v>
      </c>
      <c r="E262" s="300" t="s">
        <v>2337</v>
      </c>
      <c r="F262" s="300" t="s">
        <v>2338</v>
      </c>
      <c r="G262" s="299"/>
      <c r="H262" s="299"/>
      <c r="I262" s="301"/>
      <c r="J262" s="302">
        <f>BK262</f>
        <v>0</v>
      </c>
      <c r="K262" s="299"/>
      <c r="L262" s="303"/>
      <c r="M262" s="304"/>
      <c r="N262" s="305"/>
      <c r="O262" s="305"/>
      <c r="P262" s="306">
        <f>P263</f>
        <v>0</v>
      </c>
      <c r="Q262" s="305"/>
      <c r="R262" s="306">
        <f>R263</f>
        <v>0</v>
      </c>
      <c r="S262" s="305"/>
      <c r="T262" s="307">
        <f>T263</f>
        <v>0</v>
      </c>
      <c r="AR262" s="308" t="s">
        <v>79</v>
      </c>
      <c r="AT262" s="309" t="s">
        <v>71</v>
      </c>
      <c r="AU262" s="309" t="s">
        <v>101</v>
      </c>
      <c r="AY262" s="308" t="s">
        <v>209</v>
      </c>
      <c r="BK262" s="310">
        <f>BK263</f>
        <v>0</v>
      </c>
    </row>
    <row r="263" s="1" customFormat="1" ht="25.5" customHeight="1">
      <c r="B263" s="47"/>
      <c r="C263" s="237" t="s">
        <v>401</v>
      </c>
      <c r="D263" s="237" t="s">
        <v>211</v>
      </c>
      <c r="E263" s="238" t="s">
        <v>2339</v>
      </c>
      <c r="F263" s="239" t="s">
        <v>2340</v>
      </c>
      <c r="G263" s="240" t="s">
        <v>1150</v>
      </c>
      <c r="H263" s="241">
        <v>1</v>
      </c>
      <c r="I263" s="242"/>
      <c r="J263" s="243">
        <f>ROUND(I263*H263,2)</f>
        <v>0</v>
      </c>
      <c r="K263" s="239" t="s">
        <v>21</v>
      </c>
      <c r="L263" s="73"/>
      <c r="M263" s="244" t="s">
        <v>21</v>
      </c>
      <c r="N263" s="245" t="s">
        <v>43</v>
      </c>
      <c r="O263" s="48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AR263" s="25" t="s">
        <v>358</v>
      </c>
      <c r="AT263" s="25" t="s">
        <v>211</v>
      </c>
      <c r="AU263" s="25" t="s">
        <v>216</v>
      </c>
      <c r="AY263" s="25" t="s">
        <v>209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25" t="s">
        <v>79</v>
      </c>
      <c r="BK263" s="248">
        <f>ROUND(I263*H263,2)</f>
        <v>0</v>
      </c>
      <c r="BL263" s="25" t="s">
        <v>358</v>
      </c>
      <c r="BM263" s="25" t="s">
        <v>602</v>
      </c>
    </row>
    <row r="264" s="15" customFormat="1" ht="21.6" customHeight="1">
      <c r="B264" s="298"/>
      <c r="C264" s="299"/>
      <c r="D264" s="300" t="s">
        <v>71</v>
      </c>
      <c r="E264" s="300" t="s">
        <v>2341</v>
      </c>
      <c r="F264" s="300" t="s">
        <v>2342</v>
      </c>
      <c r="G264" s="299"/>
      <c r="H264" s="299"/>
      <c r="I264" s="301"/>
      <c r="J264" s="302">
        <f>BK264</f>
        <v>0</v>
      </c>
      <c r="K264" s="299"/>
      <c r="L264" s="303"/>
      <c r="M264" s="304"/>
      <c r="N264" s="305"/>
      <c r="O264" s="305"/>
      <c r="P264" s="306">
        <f>SUM(P265:P266)</f>
        <v>0</v>
      </c>
      <c r="Q264" s="305"/>
      <c r="R264" s="306">
        <f>SUM(R265:R266)</f>
        <v>0</v>
      </c>
      <c r="S264" s="305"/>
      <c r="T264" s="307">
        <f>SUM(T265:T266)</f>
        <v>0</v>
      </c>
      <c r="AR264" s="308" t="s">
        <v>79</v>
      </c>
      <c r="AT264" s="309" t="s">
        <v>71</v>
      </c>
      <c r="AU264" s="309" t="s">
        <v>101</v>
      </c>
      <c r="AY264" s="308" t="s">
        <v>209</v>
      </c>
      <c r="BK264" s="310">
        <f>SUM(BK265:BK266)</f>
        <v>0</v>
      </c>
    </row>
    <row r="265" s="1" customFormat="1" ht="16.5" customHeight="1">
      <c r="B265" s="47"/>
      <c r="C265" s="237" t="s">
        <v>612</v>
      </c>
      <c r="D265" s="237" t="s">
        <v>211</v>
      </c>
      <c r="E265" s="238" t="s">
        <v>2343</v>
      </c>
      <c r="F265" s="239" t="s">
        <v>2344</v>
      </c>
      <c r="G265" s="240" t="s">
        <v>390</v>
      </c>
      <c r="H265" s="241">
        <v>100</v>
      </c>
      <c r="I265" s="242"/>
      <c r="J265" s="243">
        <f>ROUND(I265*H265,2)</f>
        <v>0</v>
      </c>
      <c r="K265" s="239" t="s">
        <v>21</v>
      </c>
      <c r="L265" s="73"/>
      <c r="M265" s="244" t="s">
        <v>21</v>
      </c>
      <c r="N265" s="245" t="s">
        <v>43</v>
      </c>
      <c r="O265" s="48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5" t="s">
        <v>358</v>
      </c>
      <c r="AT265" s="25" t="s">
        <v>211</v>
      </c>
      <c r="AU265" s="25" t="s">
        <v>216</v>
      </c>
      <c r="AY265" s="25" t="s">
        <v>209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5" t="s">
        <v>79</v>
      </c>
      <c r="BK265" s="248">
        <f>ROUND(I265*H265,2)</f>
        <v>0</v>
      </c>
      <c r="BL265" s="25" t="s">
        <v>358</v>
      </c>
      <c r="BM265" s="25" t="s">
        <v>607</v>
      </c>
    </row>
    <row r="266" s="1" customFormat="1" ht="16.5" customHeight="1">
      <c r="B266" s="47"/>
      <c r="C266" s="237" t="s">
        <v>616</v>
      </c>
      <c r="D266" s="237" t="s">
        <v>211</v>
      </c>
      <c r="E266" s="238" t="s">
        <v>2345</v>
      </c>
      <c r="F266" s="239" t="s">
        <v>2346</v>
      </c>
      <c r="G266" s="240" t="s">
        <v>390</v>
      </c>
      <c r="H266" s="241">
        <v>50</v>
      </c>
      <c r="I266" s="242"/>
      <c r="J266" s="243">
        <f>ROUND(I266*H266,2)</f>
        <v>0</v>
      </c>
      <c r="K266" s="239" t="s">
        <v>21</v>
      </c>
      <c r="L266" s="73"/>
      <c r="M266" s="244" t="s">
        <v>21</v>
      </c>
      <c r="N266" s="245" t="s">
        <v>43</v>
      </c>
      <c r="O266" s="48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AR266" s="25" t="s">
        <v>358</v>
      </c>
      <c r="AT266" s="25" t="s">
        <v>211</v>
      </c>
      <c r="AU266" s="25" t="s">
        <v>216</v>
      </c>
      <c r="AY266" s="25" t="s">
        <v>209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25" t="s">
        <v>79</v>
      </c>
      <c r="BK266" s="248">
        <f>ROUND(I266*H266,2)</f>
        <v>0</v>
      </c>
      <c r="BL266" s="25" t="s">
        <v>358</v>
      </c>
      <c r="BM266" s="25" t="s">
        <v>610</v>
      </c>
    </row>
    <row r="267" s="15" customFormat="1" ht="21.6" customHeight="1">
      <c r="B267" s="298"/>
      <c r="C267" s="299"/>
      <c r="D267" s="300" t="s">
        <v>71</v>
      </c>
      <c r="E267" s="300" t="s">
        <v>2347</v>
      </c>
      <c r="F267" s="300" t="s">
        <v>2348</v>
      </c>
      <c r="G267" s="299"/>
      <c r="H267" s="299"/>
      <c r="I267" s="301"/>
      <c r="J267" s="302">
        <f>BK267</f>
        <v>0</v>
      </c>
      <c r="K267" s="299"/>
      <c r="L267" s="303"/>
      <c r="M267" s="304"/>
      <c r="N267" s="305"/>
      <c r="O267" s="305"/>
      <c r="P267" s="306">
        <f>P268</f>
        <v>0</v>
      </c>
      <c r="Q267" s="305"/>
      <c r="R267" s="306">
        <f>R268</f>
        <v>0</v>
      </c>
      <c r="S267" s="305"/>
      <c r="T267" s="307">
        <f>T268</f>
        <v>0</v>
      </c>
      <c r="AR267" s="308" t="s">
        <v>79</v>
      </c>
      <c r="AT267" s="309" t="s">
        <v>71</v>
      </c>
      <c r="AU267" s="309" t="s">
        <v>101</v>
      </c>
      <c r="AY267" s="308" t="s">
        <v>209</v>
      </c>
      <c r="BK267" s="310">
        <f>BK268</f>
        <v>0</v>
      </c>
    </row>
    <row r="268" s="1" customFormat="1" ht="16.5" customHeight="1">
      <c r="B268" s="47"/>
      <c r="C268" s="237" t="s">
        <v>621</v>
      </c>
      <c r="D268" s="237" t="s">
        <v>211</v>
      </c>
      <c r="E268" s="238" t="s">
        <v>2349</v>
      </c>
      <c r="F268" s="239" t="s">
        <v>2350</v>
      </c>
      <c r="G268" s="240" t="s">
        <v>390</v>
      </c>
      <c r="H268" s="241">
        <v>1070</v>
      </c>
      <c r="I268" s="242"/>
      <c r="J268" s="243">
        <f>ROUND(I268*H268,2)</f>
        <v>0</v>
      </c>
      <c r="K268" s="239" t="s">
        <v>21</v>
      </c>
      <c r="L268" s="73"/>
      <c r="M268" s="244" t="s">
        <v>21</v>
      </c>
      <c r="N268" s="245" t="s">
        <v>43</v>
      </c>
      <c r="O268" s="48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AR268" s="25" t="s">
        <v>358</v>
      </c>
      <c r="AT268" s="25" t="s">
        <v>211</v>
      </c>
      <c r="AU268" s="25" t="s">
        <v>216</v>
      </c>
      <c r="AY268" s="25" t="s">
        <v>209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5" t="s">
        <v>79</v>
      </c>
      <c r="BK268" s="248">
        <f>ROUND(I268*H268,2)</f>
        <v>0</v>
      </c>
      <c r="BL268" s="25" t="s">
        <v>358</v>
      </c>
      <c r="BM268" s="25" t="s">
        <v>615</v>
      </c>
    </row>
    <row r="269" s="15" customFormat="1" ht="21.6" customHeight="1">
      <c r="B269" s="298"/>
      <c r="C269" s="299"/>
      <c r="D269" s="300" t="s">
        <v>71</v>
      </c>
      <c r="E269" s="300" t="s">
        <v>2351</v>
      </c>
      <c r="F269" s="300" t="s">
        <v>2352</v>
      </c>
      <c r="G269" s="299"/>
      <c r="H269" s="299"/>
      <c r="I269" s="301"/>
      <c r="J269" s="302">
        <f>BK269</f>
        <v>0</v>
      </c>
      <c r="K269" s="299"/>
      <c r="L269" s="303"/>
      <c r="M269" s="304"/>
      <c r="N269" s="305"/>
      <c r="O269" s="305"/>
      <c r="P269" s="306">
        <f>P270</f>
        <v>0</v>
      </c>
      <c r="Q269" s="305"/>
      <c r="R269" s="306">
        <f>R270</f>
        <v>0</v>
      </c>
      <c r="S269" s="305"/>
      <c r="T269" s="307">
        <f>T270</f>
        <v>0</v>
      </c>
      <c r="AR269" s="308" t="s">
        <v>79</v>
      </c>
      <c r="AT269" s="309" t="s">
        <v>71</v>
      </c>
      <c r="AU269" s="309" t="s">
        <v>101</v>
      </c>
      <c r="AY269" s="308" t="s">
        <v>209</v>
      </c>
      <c r="BK269" s="310">
        <f>BK270</f>
        <v>0</v>
      </c>
    </row>
    <row r="270" s="1" customFormat="1" ht="16.5" customHeight="1">
      <c r="B270" s="47"/>
      <c r="C270" s="237" t="s">
        <v>625</v>
      </c>
      <c r="D270" s="237" t="s">
        <v>211</v>
      </c>
      <c r="E270" s="238" t="s">
        <v>2353</v>
      </c>
      <c r="F270" s="239" t="s">
        <v>2354</v>
      </c>
      <c r="G270" s="240" t="s">
        <v>1150</v>
      </c>
      <c r="H270" s="241">
        <v>13</v>
      </c>
      <c r="I270" s="242"/>
      <c r="J270" s="243">
        <f>ROUND(I270*H270,2)</f>
        <v>0</v>
      </c>
      <c r="K270" s="239" t="s">
        <v>21</v>
      </c>
      <c r="L270" s="73"/>
      <c r="M270" s="244" t="s">
        <v>21</v>
      </c>
      <c r="N270" s="245" t="s">
        <v>43</v>
      </c>
      <c r="O270" s="48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AR270" s="25" t="s">
        <v>358</v>
      </c>
      <c r="AT270" s="25" t="s">
        <v>211</v>
      </c>
      <c r="AU270" s="25" t="s">
        <v>216</v>
      </c>
      <c r="AY270" s="25" t="s">
        <v>209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25" t="s">
        <v>79</v>
      </c>
      <c r="BK270" s="248">
        <f>ROUND(I270*H270,2)</f>
        <v>0</v>
      </c>
      <c r="BL270" s="25" t="s">
        <v>358</v>
      </c>
      <c r="BM270" s="25" t="s">
        <v>620</v>
      </c>
    </row>
    <row r="271" s="15" customFormat="1" ht="21.6" customHeight="1">
      <c r="B271" s="298"/>
      <c r="C271" s="299"/>
      <c r="D271" s="300" t="s">
        <v>71</v>
      </c>
      <c r="E271" s="300" t="s">
        <v>2355</v>
      </c>
      <c r="F271" s="300" t="s">
        <v>2356</v>
      </c>
      <c r="G271" s="299"/>
      <c r="H271" s="299"/>
      <c r="I271" s="301"/>
      <c r="J271" s="302">
        <f>BK271</f>
        <v>0</v>
      </c>
      <c r="K271" s="299"/>
      <c r="L271" s="303"/>
      <c r="M271" s="304"/>
      <c r="N271" s="305"/>
      <c r="O271" s="305"/>
      <c r="P271" s="306">
        <f>SUM(P272:P273)</f>
        <v>0</v>
      </c>
      <c r="Q271" s="305"/>
      <c r="R271" s="306">
        <f>SUM(R272:R273)</f>
        <v>0</v>
      </c>
      <c r="S271" s="305"/>
      <c r="T271" s="307">
        <f>SUM(T272:T273)</f>
        <v>0</v>
      </c>
      <c r="AR271" s="308" t="s">
        <v>79</v>
      </c>
      <c r="AT271" s="309" t="s">
        <v>71</v>
      </c>
      <c r="AU271" s="309" t="s">
        <v>101</v>
      </c>
      <c r="AY271" s="308" t="s">
        <v>209</v>
      </c>
      <c r="BK271" s="310">
        <f>SUM(BK272:BK273)</f>
        <v>0</v>
      </c>
    </row>
    <row r="272" s="1" customFormat="1" ht="16.5" customHeight="1">
      <c r="B272" s="47"/>
      <c r="C272" s="237" t="s">
        <v>630</v>
      </c>
      <c r="D272" s="237" t="s">
        <v>211</v>
      </c>
      <c r="E272" s="238" t="s">
        <v>2357</v>
      </c>
      <c r="F272" s="239" t="s">
        <v>2147</v>
      </c>
      <c r="G272" s="240" t="s">
        <v>1150</v>
      </c>
      <c r="H272" s="241">
        <v>13</v>
      </c>
      <c r="I272" s="242"/>
      <c r="J272" s="243">
        <f>ROUND(I272*H272,2)</f>
        <v>0</v>
      </c>
      <c r="K272" s="239" t="s">
        <v>21</v>
      </c>
      <c r="L272" s="73"/>
      <c r="M272" s="244" t="s">
        <v>21</v>
      </c>
      <c r="N272" s="245" t="s">
        <v>43</v>
      </c>
      <c r="O272" s="48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AR272" s="25" t="s">
        <v>358</v>
      </c>
      <c r="AT272" s="25" t="s">
        <v>211</v>
      </c>
      <c r="AU272" s="25" t="s">
        <v>216</v>
      </c>
      <c r="AY272" s="25" t="s">
        <v>209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25" t="s">
        <v>79</v>
      </c>
      <c r="BK272" s="248">
        <f>ROUND(I272*H272,2)</f>
        <v>0</v>
      </c>
      <c r="BL272" s="25" t="s">
        <v>358</v>
      </c>
      <c r="BM272" s="25" t="s">
        <v>624</v>
      </c>
    </row>
    <row r="273" s="1" customFormat="1" ht="16.5" customHeight="1">
      <c r="B273" s="47"/>
      <c r="C273" s="237" t="s">
        <v>634</v>
      </c>
      <c r="D273" s="237" t="s">
        <v>211</v>
      </c>
      <c r="E273" s="238" t="s">
        <v>2358</v>
      </c>
      <c r="F273" s="239" t="s">
        <v>2149</v>
      </c>
      <c r="G273" s="240" t="s">
        <v>1150</v>
      </c>
      <c r="H273" s="241">
        <v>17</v>
      </c>
      <c r="I273" s="242"/>
      <c r="J273" s="243">
        <f>ROUND(I273*H273,2)</f>
        <v>0</v>
      </c>
      <c r="K273" s="239" t="s">
        <v>21</v>
      </c>
      <c r="L273" s="73"/>
      <c r="M273" s="244" t="s">
        <v>21</v>
      </c>
      <c r="N273" s="245" t="s">
        <v>43</v>
      </c>
      <c r="O273" s="48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5" t="s">
        <v>358</v>
      </c>
      <c r="AT273" s="25" t="s">
        <v>211</v>
      </c>
      <c r="AU273" s="25" t="s">
        <v>216</v>
      </c>
      <c r="AY273" s="25" t="s">
        <v>209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5" t="s">
        <v>79</v>
      </c>
      <c r="BK273" s="248">
        <f>ROUND(I273*H273,2)</f>
        <v>0</v>
      </c>
      <c r="BL273" s="25" t="s">
        <v>358</v>
      </c>
      <c r="BM273" s="25" t="s">
        <v>628</v>
      </c>
    </row>
    <row r="274" s="15" customFormat="1" ht="21.6" customHeight="1">
      <c r="B274" s="298"/>
      <c r="C274" s="299"/>
      <c r="D274" s="300" t="s">
        <v>71</v>
      </c>
      <c r="E274" s="300" t="s">
        <v>2265</v>
      </c>
      <c r="F274" s="300" t="s">
        <v>2266</v>
      </c>
      <c r="G274" s="299"/>
      <c r="H274" s="299"/>
      <c r="I274" s="301"/>
      <c r="J274" s="302">
        <f>BK274</f>
        <v>0</v>
      </c>
      <c r="K274" s="299"/>
      <c r="L274" s="303"/>
      <c r="M274" s="304"/>
      <c r="N274" s="305"/>
      <c r="O274" s="305"/>
      <c r="P274" s="306">
        <f>SUM(P275:P276)</f>
        <v>0</v>
      </c>
      <c r="Q274" s="305"/>
      <c r="R274" s="306">
        <f>SUM(R275:R276)</f>
        <v>0</v>
      </c>
      <c r="S274" s="305"/>
      <c r="T274" s="307">
        <f>SUM(T275:T276)</f>
        <v>0</v>
      </c>
      <c r="AR274" s="308" t="s">
        <v>79</v>
      </c>
      <c r="AT274" s="309" t="s">
        <v>71</v>
      </c>
      <c r="AU274" s="309" t="s">
        <v>101</v>
      </c>
      <c r="AY274" s="308" t="s">
        <v>209</v>
      </c>
      <c r="BK274" s="310">
        <f>SUM(BK275:BK276)</f>
        <v>0</v>
      </c>
    </row>
    <row r="275" s="1" customFormat="1" ht="16.5" customHeight="1">
      <c r="B275" s="47"/>
      <c r="C275" s="237" t="s">
        <v>640</v>
      </c>
      <c r="D275" s="237" t="s">
        <v>211</v>
      </c>
      <c r="E275" s="238" t="s">
        <v>2267</v>
      </c>
      <c r="F275" s="239" t="s">
        <v>2268</v>
      </c>
      <c r="G275" s="240" t="s">
        <v>390</v>
      </c>
      <c r="H275" s="241">
        <v>135</v>
      </c>
      <c r="I275" s="242"/>
      <c r="J275" s="243">
        <f>ROUND(I275*H275,2)</f>
        <v>0</v>
      </c>
      <c r="K275" s="239" t="s">
        <v>21</v>
      </c>
      <c r="L275" s="73"/>
      <c r="M275" s="244" t="s">
        <v>21</v>
      </c>
      <c r="N275" s="245" t="s">
        <v>43</v>
      </c>
      <c r="O275" s="48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AR275" s="25" t="s">
        <v>358</v>
      </c>
      <c r="AT275" s="25" t="s">
        <v>211</v>
      </c>
      <c r="AU275" s="25" t="s">
        <v>216</v>
      </c>
      <c r="AY275" s="25" t="s">
        <v>209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5" t="s">
        <v>79</v>
      </c>
      <c r="BK275" s="248">
        <f>ROUND(I275*H275,2)</f>
        <v>0</v>
      </c>
      <c r="BL275" s="25" t="s">
        <v>358</v>
      </c>
      <c r="BM275" s="25" t="s">
        <v>691</v>
      </c>
    </row>
    <row r="276" s="1" customFormat="1" ht="16.5" customHeight="1">
      <c r="B276" s="47"/>
      <c r="C276" s="237" t="s">
        <v>646</v>
      </c>
      <c r="D276" s="237" t="s">
        <v>211</v>
      </c>
      <c r="E276" s="238" t="s">
        <v>2269</v>
      </c>
      <c r="F276" s="239" t="s">
        <v>2270</v>
      </c>
      <c r="G276" s="240" t="s">
        <v>390</v>
      </c>
      <c r="H276" s="241">
        <v>65</v>
      </c>
      <c r="I276" s="242"/>
      <c r="J276" s="243">
        <f>ROUND(I276*H276,2)</f>
        <v>0</v>
      </c>
      <c r="K276" s="239" t="s">
        <v>21</v>
      </c>
      <c r="L276" s="73"/>
      <c r="M276" s="244" t="s">
        <v>21</v>
      </c>
      <c r="N276" s="245" t="s">
        <v>43</v>
      </c>
      <c r="O276" s="48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AR276" s="25" t="s">
        <v>358</v>
      </c>
      <c r="AT276" s="25" t="s">
        <v>211</v>
      </c>
      <c r="AU276" s="25" t="s">
        <v>216</v>
      </c>
      <c r="AY276" s="25" t="s">
        <v>209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25" t="s">
        <v>79</v>
      </c>
      <c r="BK276" s="248">
        <f>ROUND(I276*H276,2)</f>
        <v>0</v>
      </c>
      <c r="BL276" s="25" t="s">
        <v>358</v>
      </c>
      <c r="BM276" s="25" t="s">
        <v>695</v>
      </c>
    </row>
    <row r="277" s="15" customFormat="1" ht="21.6" customHeight="1">
      <c r="B277" s="298"/>
      <c r="C277" s="299"/>
      <c r="D277" s="300" t="s">
        <v>71</v>
      </c>
      <c r="E277" s="300" t="s">
        <v>2359</v>
      </c>
      <c r="F277" s="300" t="s">
        <v>2360</v>
      </c>
      <c r="G277" s="299"/>
      <c r="H277" s="299"/>
      <c r="I277" s="301"/>
      <c r="J277" s="302">
        <f>BK277</f>
        <v>0</v>
      </c>
      <c r="K277" s="299"/>
      <c r="L277" s="303"/>
      <c r="M277" s="304"/>
      <c r="N277" s="305"/>
      <c r="O277" s="305"/>
      <c r="P277" s="306">
        <f>P278</f>
        <v>0</v>
      </c>
      <c r="Q277" s="305"/>
      <c r="R277" s="306">
        <f>R278</f>
        <v>0</v>
      </c>
      <c r="S277" s="305"/>
      <c r="T277" s="307">
        <f>T278</f>
        <v>0</v>
      </c>
      <c r="AR277" s="308" t="s">
        <v>79</v>
      </c>
      <c r="AT277" s="309" t="s">
        <v>71</v>
      </c>
      <c r="AU277" s="309" t="s">
        <v>101</v>
      </c>
      <c r="AY277" s="308" t="s">
        <v>209</v>
      </c>
      <c r="BK277" s="310">
        <f>BK278</f>
        <v>0</v>
      </c>
    </row>
    <row r="278" s="1" customFormat="1" ht="16.5" customHeight="1">
      <c r="B278" s="47"/>
      <c r="C278" s="237" t="s">
        <v>650</v>
      </c>
      <c r="D278" s="237" t="s">
        <v>211</v>
      </c>
      <c r="E278" s="238" t="s">
        <v>2263</v>
      </c>
      <c r="F278" s="239" t="s">
        <v>2264</v>
      </c>
      <c r="G278" s="240" t="s">
        <v>1150</v>
      </c>
      <c r="H278" s="241">
        <v>27</v>
      </c>
      <c r="I278" s="242"/>
      <c r="J278" s="243">
        <f>ROUND(I278*H278,2)</f>
        <v>0</v>
      </c>
      <c r="K278" s="239" t="s">
        <v>21</v>
      </c>
      <c r="L278" s="73"/>
      <c r="M278" s="244" t="s">
        <v>21</v>
      </c>
      <c r="N278" s="245" t="s">
        <v>43</v>
      </c>
      <c r="O278" s="48"/>
      <c r="P278" s="246">
        <f>O278*H278</f>
        <v>0</v>
      </c>
      <c r="Q278" s="246">
        <v>0</v>
      </c>
      <c r="R278" s="246">
        <f>Q278*H278</f>
        <v>0</v>
      </c>
      <c r="S278" s="246">
        <v>0</v>
      </c>
      <c r="T278" s="247">
        <f>S278*H278</f>
        <v>0</v>
      </c>
      <c r="AR278" s="25" t="s">
        <v>358</v>
      </c>
      <c r="AT278" s="25" t="s">
        <v>211</v>
      </c>
      <c r="AU278" s="25" t="s">
        <v>216</v>
      </c>
      <c r="AY278" s="25" t="s">
        <v>209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25" t="s">
        <v>79</v>
      </c>
      <c r="BK278" s="248">
        <f>ROUND(I278*H278,2)</f>
        <v>0</v>
      </c>
      <c r="BL278" s="25" t="s">
        <v>358</v>
      </c>
      <c r="BM278" s="25" t="s">
        <v>702</v>
      </c>
    </row>
    <row r="279" s="15" customFormat="1" ht="21.6" customHeight="1">
      <c r="B279" s="298"/>
      <c r="C279" s="299"/>
      <c r="D279" s="300" t="s">
        <v>71</v>
      </c>
      <c r="E279" s="300" t="s">
        <v>2276</v>
      </c>
      <c r="F279" s="300" t="s">
        <v>2277</v>
      </c>
      <c r="G279" s="299"/>
      <c r="H279" s="299"/>
      <c r="I279" s="301"/>
      <c r="J279" s="302">
        <f>BK279</f>
        <v>0</v>
      </c>
      <c r="K279" s="299"/>
      <c r="L279" s="303"/>
      <c r="M279" s="304"/>
      <c r="N279" s="305"/>
      <c r="O279" s="305"/>
      <c r="P279" s="306">
        <f>SUM(P280:P281)</f>
        <v>0</v>
      </c>
      <c r="Q279" s="305"/>
      <c r="R279" s="306">
        <f>SUM(R280:R281)</f>
        <v>0</v>
      </c>
      <c r="S279" s="305"/>
      <c r="T279" s="307">
        <f>SUM(T280:T281)</f>
        <v>0</v>
      </c>
      <c r="AR279" s="308" t="s">
        <v>79</v>
      </c>
      <c r="AT279" s="309" t="s">
        <v>71</v>
      </c>
      <c r="AU279" s="309" t="s">
        <v>101</v>
      </c>
      <c r="AY279" s="308" t="s">
        <v>209</v>
      </c>
      <c r="BK279" s="310">
        <f>SUM(BK280:BK281)</f>
        <v>0</v>
      </c>
    </row>
    <row r="280" s="1" customFormat="1" ht="16.5" customHeight="1">
      <c r="B280" s="47"/>
      <c r="C280" s="237" t="s">
        <v>655</v>
      </c>
      <c r="D280" s="237" t="s">
        <v>211</v>
      </c>
      <c r="E280" s="238" t="s">
        <v>2278</v>
      </c>
      <c r="F280" s="239" t="s">
        <v>2279</v>
      </c>
      <c r="G280" s="240" t="s">
        <v>268</v>
      </c>
      <c r="H280" s="241">
        <v>9</v>
      </c>
      <c r="I280" s="242"/>
      <c r="J280" s="243">
        <f>ROUND(I280*H280,2)</f>
        <v>0</v>
      </c>
      <c r="K280" s="239" t="s">
        <v>21</v>
      </c>
      <c r="L280" s="73"/>
      <c r="M280" s="244" t="s">
        <v>21</v>
      </c>
      <c r="N280" s="245" t="s">
        <v>43</v>
      </c>
      <c r="O280" s="48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AR280" s="25" t="s">
        <v>358</v>
      </c>
      <c r="AT280" s="25" t="s">
        <v>211</v>
      </c>
      <c r="AU280" s="25" t="s">
        <v>216</v>
      </c>
      <c r="AY280" s="25" t="s">
        <v>209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25" t="s">
        <v>79</v>
      </c>
      <c r="BK280" s="248">
        <f>ROUND(I280*H280,2)</f>
        <v>0</v>
      </c>
      <c r="BL280" s="25" t="s">
        <v>358</v>
      </c>
      <c r="BM280" s="25" t="s">
        <v>707</v>
      </c>
    </row>
    <row r="281" s="1" customFormat="1" ht="16.5" customHeight="1">
      <c r="B281" s="47"/>
      <c r="C281" s="237" t="s">
        <v>659</v>
      </c>
      <c r="D281" s="237" t="s">
        <v>211</v>
      </c>
      <c r="E281" s="238" t="s">
        <v>2280</v>
      </c>
      <c r="F281" s="239" t="s">
        <v>2281</v>
      </c>
      <c r="G281" s="240" t="s">
        <v>1150</v>
      </c>
      <c r="H281" s="241">
        <v>6</v>
      </c>
      <c r="I281" s="242"/>
      <c r="J281" s="243">
        <f>ROUND(I281*H281,2)</f>
        <v>0</v>
      </c>
      <c r="K281" s="239" t="s">
        <v>21</v>
      </c>
      <c r="L281" s="73"/>
      <c r="M281" s="244" t="s">
        <v>21</v>
      </c>
      <c r="N281" s="245" t="s">
        <v>43</v>
      </c>
      <c r="O281" s="48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5" t="s">
        <v>358</v>
      </c>
      <c r="AT281" s="25" t="s">
        <v>211</v>
      </c>
      <c r="AU281" s="25" t="s">
        <v>216</v>
      </c>
      <c r="AY281" s="25" t="s">
        <v>209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5" t="s">
        <v>79</v>
      </c>
      <c r="BK281" s="248">
        <f>ROUND(I281*H281,2)</f>
        <v>0</v>
      </c>
      <c r="BL281" s="25" t="s">
        <v>358</v>
      </c>
      <c r="BM281" s="25" t="s">
        <v>712</v>
      </c>
    </row>
    <row r="282" s="15" customFormat="1" ht="21.6" customHeight="1">
      <c r="B282" s="298"/>
      <c r="C282" s="299"/>
      <c r="D282" s="300" t="s">
        <v>71</v>
      </c>
      <c r="E282" s="300" t="s">
        <v>2361</v>
      </c>
      <c r="F282" s="300" t="s">
        <v>2362</v>
      </c>
      <c r="G282" s="299"/>
      <c r="H282" s="299"/>
      <c r="I282" s="301"/>
      <c r="J282" s="302">
        <f>BK282</f>
        <v>0</v>
      </c>
      <c r="K282" s="299"/>
      <c r="L282" s="303"/>
      <c r="M282" s="304"/>
      <c r="N282" s="305"/>
      <c r="O282" s="305"/>
      <c r="P282" s="306">
        <f>SUM(P283:P284)</f>
        <v>0</v>
      </c>
      <c r="Q282" s="305"/>
      <c r="R282" s="306">
        <f>SUM(R283:R284)</f>
        <v>0</v>
      </c>
      <c r="S282" s="305"/>
      <c r="T282" s="307">
        <f>SUM(T283:T284)</f>
        <v>0</v>
      </c>
      <c r="AR282" s="308" t="s">
        <v>79</v>
      </c>
      <c r="AT282" s="309" t="s">
        <v>71</v>
      </c>
      <c r="AU282" s="309" t="s">
        <v>101</v>
      </c>
      <c r="AY282" s="308" t="s">
        <v>209</v>
      </c>
      <c r="BK282" s="310">
        <f>SUM(BK283:BK284)</f>
        <v>0</v>
      </c>
    </row>
    <row r="283" s="1" customFormat="1" ht="16.5" customHeight="1">
      <c r="B283" s="47"/>
      <c r="C283" s="237" t="s">
        <v>665</v>
      </c>
      <c r="D283" s="237" t="s">
        <v>211</v>
      </c>
      <c r="E283" s="238" t="s">
        <v>2363</v>
      </c>
      <c r="F283" s="239" t="s">
        <v>2364</v>
      </c>
      <c r="G283" s="240" t="s">
        <v>268</v>
      </c>
      <c r="H283" s="241">
        <v>9</v>
      </c>
      <c r="I283" s="242"/>
      <c r="J283" s="243">
        <f>ROUND(I283*H283,2)</f>
        <v>0</v>
      </c>
      <c r="K283" s="239" t="s">
        <v>21</v>
      </c>
      <c r="L283" s="73"/>
      <c r="M283" s="244" t="s">
        <v>21</v>
      </c>
      <c r="N283" s="245" t="s">
        <v>43</v>
      </c>
      <c r="O283" s="48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5" t="s">
        <v>358</v>
      </c>
      <c r="AT283" s="25" t="s">
        <v>211</v>
      </c>
      <c r="AU283" s="25" t="s">
        <v>216</v>
      </c>
      <c r="AY283" s="25" t="s">
        <v>209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5" t="s">
        <v>79</v>
      </c>
      <c r="BK283" s="248">
        <f>ROUND(I283*H283,2)</f>
        <v>0</v>
      </c>
      <c r="BL283" s="25" t="s">
        <v>358</v>
      </c>
      <c r="BM283" s="25" t="s">
        <v>1080</v>
      </c>
    </row>
    <row r="284" s="1" customFormat="1" ht="16.5" customHeight="1">
      <c r="B284" s="47"/>
      <c r="C284" s="237" t="s">
        <v>670</v>
      </c>
      <c r="D284" s="237" t="s">
        <v>211</v>
      </c>
      <c r="E284" s="238" t="s">
        <v>2280</v>
      </c>
      <c r="F284" s="239" t="s">
        <v>2281</v>
      </c>
      <c r="G284" s="240" t="s">
        <v>1150</v>
      </c>
      <c r="H284" s="241">
        <v>6</v>
      </c>
      <c r="I284" s="242"/>
      <c r="J284" s="243">
        <f>ROUND(I284*H284,2)</f>
        <v>0</v>
      </c>
      <c r="K284" s="239" t="s">
        <v>21</v>
      </c>
      <c r="L284" s="73"/>
      <c r="M284" s="244" t="s">
        <v>21</v>
      </c>
      <c r="N284" s="245" t="s">
        <v>43</v>
      </c>
      <c r="O284" s="48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AR284" s="25" t="s">
        <v>358</v>
      </c>
      <c r="AT284" s="25" t="s">
        <v>211</v>
      </c>
      <c r="AU284" s="25" t="s">
        <v>216</v>
      </c>
      <c r="AY284" s="25" t="s">
        <v>209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25" t="s">
        <v>79</v>
      </c>
      <c r="BK284" s="248">
        <f>ROUND(I284*H284,2)</f>
        <v>0</v>
      </c>
      <c r="BL284" s="25" t="s">
        <v>358</v>
      </c>
      <c r="BM284" s="25" t="s">
        <v>1090</v>
      </c>
    </row>
    <row r="285" s="15" customFormat="1" ht="21.6" customHeight="1">
      <c r="B285" s="298"/>
      <c r="C285" s="299"/>
      <c r="D285" s="300" t="s">
        <v>71</v>
      </c>
      <c r="E285" s="300" t="s">
        <v>2286</v>
      </c>
      <c r="F285" s="300" t="s">
        <v>2287</v>
      </c>
      <c r="G285" s="299"/>
      <c r="H285" s="299"/>
      <c r="I285" s="301"/>
      <c r="J285" s="302">
        <f>BK285</f>
        <v>0</v>
      </c>
      <c r="K285" s="299"/>
      <c r="L285" s="303"/>
      <c r="M285" s="304"/>
      <c r="N285" s="305"/>
      <c r="O285" s="305"/>
      <c r="P285" s="306">
        <f>SUM(P286:P288)</f>
        <v>0</v>
      </c>
      <c r="Q285" s="305"/>
      <c r="R285" s="306">
        <f>SUM(R286:R288)</f>
        <v>0</v>
      </c>
      <c r="S285" s="305"/>
      <c r="T285" s="307">
        <f>SUM(T286:T288)</f>
        <v>0</v>
      </c>
      <c r="AR285" s="308" t="s">
        <v>79</v>
      </c>
      <c r="AT285" s="309" t="s">
        <v>71</v>
      </c>
      <c r="AU285" s="309" t="s">
        <v>101</v>
      </c>
      <c r="AY285" s="308" t="s">
        <v>209</v>
      </c>
      <c r="BK285" s="310">
        <f>SUM(BK286:BK288)</f>
        <v>0</v>
      </c>
    </row>
    <row r="286" s="1" customFormat="1" ht="16.5" customHeight="1">
      <c r="B286" s="47"/>
      <c r="C286" s="237" t="s">
        <v>674</v>
      </c>
      <c r="D286" s="237" t="s">
        <v>211</v>
      </c>
      <c r="E286" s="238" t="s">
        <v>2288</v>
      </c>
      <c r="F286" s="239" t="s">
        <v>2289</v>
      </c>
      <c r="G286" s="240" t="s">
        <v>223</v>
      </c>
      <c r="H286" s="241">
        <v>41</v>
      </c>
      <c r="I286" s="242"/>
      <c r="J286" s="243">
        <f>ROUND(I286*H286,2)</f>
        <v>0</v>
      </c>
      <c r="K286" s="239" t="s">
        <v>21</v>
      </c>
      <c r="L286" s="73"/>
      <c r="M286" s="244" t="s">
        <v>21</v>
      </c>
      <c r="N286" s="245" t="s">
        <v>43</v>
      </c>
      <c r="O286" s="48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AR286" s="25" t="s">
        <v>358</v>
      </c>
      <c r="AT286" s="25" t="s">
        <v>211</v>
      </c>
      <c r="AU286" s="25" t="s">
        <v>216</v>
      </c>
      <c r="AY286" s="25" t="s">
        <v>209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25" t="s">
        <v>79</v>
      </c>
      <c r="BK286" s="248">
        <f>ROUND(I286*H286,2)</f>
        <v>0</v>
      </c>
      <c r="BL286" s="25" t="s">
        <v>358</v>
      </c>
      <c r="BM286" s="25" t="s">
        <v>734</v>
      </c>
    </row>
    <row r="287" s="1" customFormat="1" ht="16.5" customHeight="1">
      <c r="B287" s="47"/>
      <c r="C287" s="237" t="s">
        <v>679</v>
      </c>
      <c r="D287" s="237" t="s">
        <v>211</v>
      </c>
      <c r="E287" s="238" t="s">
        <v>2292</v>
      </c>
      <c r="F287" s="239" t="s">
        <v>2293</v>
      </c>
      <c r="G287" s="240" t="s">
        <v>223</v>
      </c>
      <c r="H287" s="241">
        <v>15</v>
      </c>
      <c r="I287" s="242"/>
      <c r="J287" s="243">
        <f>ROUND(I287*H287,2)</f>
        <v>0</v>
      </c>
      <c r="K287" s="239" t="s">
        <v>21</v>
      </c>
      <c r="L287" s="73"/>
      <c r="M287" s="244" t="s">
        <v>21</v>
      </c>
      <c r="N287" s="245" t="s">
        <v>43</v>
      </c>
      <c r="O287" s="48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5" t="s">
        <v>358</v>
      </c>
      <c r="AT287" s="25" t="s">
        <v>211</v>
      </c>
      <c r="AU287" s="25" t="s">
        <v>216</v>
      </c>
      <c r="AY287" s="25" t="s">
        <v>209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5" t="s">
        <v>79</v>
      </c>
      <c r="BK287" s="248">
        <f>ROUND(I287*H287,2)</f>
        <v>0</v>
      </c>
      <c r="BL287" s="25" t="s">
        <v>358</v>
      </c>
      <c r="BM287" s="25" t="s">
        <v>757</v>
      </c>
    </row>
    <row r="288" s="1" customFormat="1" ht="16.5" customHeight="1">
      <c r="B288" s="47"/>
      <c r="C288" s="237" t="s">
        <v>683</v>
      </c>
      <c r="D288" s="237" t="s">
        <v>211</v>
      </c>
      <c r="E288" s="238" t="s">
        <v>2365</v>
      </c>
      <c r="F288" s="239" t="s">
        <v>2366</v>
      </c>
      <c r="G288" s="240" t="s">
        <v>2306</v>
      </c>
      <c r="H288" s="241">
        <v>1</v>
      </c>
      <c r="I288" s="242"/>
      <c r="J288" s="243">
        <f>ROUND(I288*H288,2)</f>
        <v>0</v>
      </c>
      <c r="K288" s="239" t="s">
        <v>21</v>
      </c>
      <c r="L288" s="73"/>
      <c r="M288" s="244" t="s">
        <v>21</v>
      </c>
      <c r="N288" s="245" t="s">
        <v>43</v>
      </c>
      <c r="O288" s="48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AR288" s="25" t="s">
        <v>358</v>
      </c>
      <c r="AT288" s="25" t="s">
        <v>211</v>
      </c>
      <c r="AU288" s="25" t="s">
        <v>216</v>
      </c>
      <c r="AY288" s="25" t="s">
        <v>209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25" t="s">
        <v>79</v>
      </c>
      <c r="BK288" s="248">
        <f>ROUND(I288*H288,2)</f>
        <v>0</v>
      </c>
      <c r="BL288" s="25" t="s">
        <v>358</v>
      </c>
      <c r="BM288" s="25" t="s">
        <v>763</v>
      </c>
    </row>
    <row r="289" s="11" customFormat="1" ht="22.32" customHeight="1">
      <c r="B289" s="221"/>
      <c r="C289" s="222"/>
      <c r="D289" s="223" t="s">
        <v>71</v>
      </c>
      <c r="E289" s="235" t="s">
        <v>2367</v>
      </c>
      <c r="F289" s="235" t="s">
        <v>2368</v>
      </c>
      <c r="G289" s="222"/>
      <c r="H289" s="222"/>
      <c r="I289" s="225"/>
      <c r="J289" s="236">
        <f>BK289</f>
        <v>0</v>
      </c>
      <c r="K289" s="222"/>
      <c r="L289" s="227"/>
      <c r="M289" s="228"/>
      <c r="N289" s="229"/>
      <c r="O289" s="229"/>
      <c r="P289" s="230">
        <f>P290+P293+P296+P299+P304+P306+P308+P311+P313</f>
        <v>0</v>
      </c>
      <c r="Q289" s="229"/>
      <c r="R289" s="230">
        <f>R290+R293+R296+R299+R304+R306+R308+R311+R313</f>
        <v>0</v>
      </c>
      <c r="S289" s="229"/>
      <c r="T289" s="231">
        <f>T290+T293+T296+T299+T304+T306+T308+T311+T313</f>
        <v>0</v>
      </c>
      <c r="AR289" s="232" t="s">
        <v>79</v>
      </c>
      <c r="AT289" s="233" t="s">
        <v>71</v>
      </c>
      <c r="AU289" s="233" t="s">
        <v>81</v>
      </c>
      <c r="AY289" s="232" t="s">
        <v>209</v>
      </c>
      <c r="BK289" s="234">
        <f>BK290+BK293+BK296+BK299+BK304+BK306+BK308+BK311+BK313</f>
        <v>0</v>
      </c>
    </row>
    <row r="290" s="15" customFormat="1" ht="14.4" customHeight="1">
      <c r="B290" s="298"/>
      <c r="C290" s="299"/>
      <c r="D290" s="300" t="s">
        <v>71</v>
      </c>
      <c r="E290" s="300" t="s">
        <v>2369</v>
      </c>
      <c r="F290" s="300" t="s">
        <v>2370</v>
      </c>
      <c r="G290" s="299"/>
      <c r="H290" s="299"/>
      <c r="I290" s="301"/>
      <c r="J290" s="302">
        <f>BK290</f>
        <v>0</v>
      </c>
      <c r="K290" s="299"/>
      <c r="L290" s="303"/>
      <c r="M290" s="304"/>
      <c r="N290" s="305"/>
      <c r="O290" s="305"/>
      <c r="P290" s="306">
        <f>SUM(P291:P292)</f>
        <v>0</v>
      </c>
      <c r="Q290" s="305"/>
      <c r="R290" s="306">
        <f>SUM(R291:R292)</f>
        <v>0</v>
      </c>
      <c r="S290" s="305"/>
      <c r="T290" s="307">
        <f>SUM(T291:T292)</f>
        <v>0</v>
      </c>
      <c r="AR290" s="308" t="s">
        <v>79</v>
      </c>
      <c r="AT290" s="309" t="s">
        <v>71</v>
      </c>
      <c r="AU290" s="309" t="s">
        <v>101</v>
      </c>
      <c r="AY290" s="308" t="s">
        <v>209</v>
      </c>
      <c r="BK290" s="310">
        <f>SUM(BK291:BK292)</f>
        <v>0</v>
      </c>
    </row>
    <row r="291" s="1" customFormat="1" ht="16.5" customHeight="1">
      <c r="B291" s="47"/>
      <c r="C291" s="237" t="s">
        <v>688</v>
      </c>
      <c r="D291" s="237" t="s">
        <v>211</v>
      </c>
      <c r="E291" s="238" t="s">
        <v>2371</v>
      </c>
      <c r="F291" s="239" t="s">
        <v>2372</v>
      </c>
      <c r="G291" s="240" t="s">
        <v>390</v>
      </c>
      <c r="H291" s="241">
        <v>25</v>
      </c>
      <c r="I291" s="242"/>
      <c r="J291" s="243">
        <f>ROUND(I291*H291,2)</f>
        <v>0</v>
      </c>
      <c r="K291" s="239" t="s">
        <v>21</v>
      </c>
      <c r="L291" s="73"/>
      <c r="M291" s="244" t="s">
        <v>21</v>
      </c>
      <c r="N291" s="245" t="s">
        <v>43</v>
      </c>
      <c r="O291" s="48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AR291" s="25" t="s">
        <v>358</v>
      </c>
      <c r="AT291" s="25" t="s">
        <v>211</v>
      </c>
      <c r="AU291" s="25" t="s">
        <v>216</v>
      </c>
      <c r="AY291" s="25" t="s">
        <v>209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25" t="s">
        <v>79</v>
      </c>
      <c r="BK291" s="248">
        <f>ROUND(I291*H291,2)</f>
        <v>0</v>
      </c>
      <c r="BL291" s="25" t="s">
        <v>358</v>
      </c>
      <c r="BM291" s="25" t="s">
        <v>767</v>
      </c>
    </row>
    <row r="292" s="1" customFormat="1" ht="16.5" customHeight="1">
      <c r="B292" s="47"/>
      <c r="C292" s="237" t="s">
        <v>446</v>
      </c>
      <c r="D292" s="237" t="s">
        <v>211</v>
      </c>
      <c r="E292" s="238" t="s">
        <v>2373</v>
      </c>
      <c r="F292" s="239" t="s">
        <v>2374</v>
      </c>
      <c r="G292" s="240" t="s">
        <v>390</v>
      </c>
      <c r="H292" s="241">
        <v>20</v>
      </c>
      <c r="I292" s="242"/>
      <c r="J292" s="243">
        <f>ROUND(I292*H292,2)</f>
        <v>0</v>
      </c>
      <c r="K292" s="239" t="s">
        <v>21</v>
      </c>
      <c r="L292" s="73"/>
      <c r="M292" s="244" t="s">
        <v>21</v>
      </c>
      <c r="N292" s="245" t="s">
        <v>43</v>
      </c>
      <c r="O292" s="48"/>
      <c r="P292" s="246">
        <f>O292*H292</f>
        <v>0</v>
      </c>
      <c r="Q292" s="246">
        <v>0</v>
      </c>
      <c r="R292" s="246">
        <f>Q292*H292</f>
        <v>0</v>
      </c>
      <c r="S292" s="246">
        <v>0</v>
      </c>
      <c r="T292" s="247">
        <f>S292*H292</f>
        <v>0</v>
      </c>
      <c r="AR292" s="25" t="s">
        <v>358</v>
      </c>
      <c r="AT292" s="25" t="s">
        <v>211</v>
      </c>
      <c r="AU292" s="25" t="s">
        <v>216</v>
      </c>
      <c r="AY292" s="25" t="s">
        <v>209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25" t="s">
        <v>79</v>
      </c>
      <c r="BK292" s="248">
        <f>ROUND(I292*H292,2)</f>
        <v>0</v>
      </c>
      <c r="BL292" s="25" t="s">
        <v>358</v>
      </c>
      <c r="BM292" s="25" t="s">
        <v>1134</v>
      </c>
    </row>
    <row r="293" s="15" customFormat="1" ht="21.6" customHeight="1">
      <c r="B293" s="298"/>
      <c r="C293" s="299"/>
      <c r="D293" s="300" t="s">
        <v>71</v>
      </c>
      <c r="E293" s="300" t="s">
        <v>2355</v>
      </c>
      <c r="F293" s="300" t="s">
        <v>2356</v>
      </c>
      <c r="G293" s="299"/>
      <c r="H293" s="299"/>
      <c r="I293" s="301"/>
      <c r="J293" s="302">
        <f>BK293</f>
        <v>0</v>
      </c>
      <c r="K293" s="299"/>
      <c r="L293" s="303"/>
      <c r="M293" s="304"/>
      <c r="N293" s="305"/>
      <c r="O293" s="305"/>
      <c r="P293" s="306">
        <f>SUM(P294:P295)</f>
        <v>0</v>
      </c>
      <c r="Q293" s="305"/>
      <c r="R293" s="306">
        <f>SUM(R294:R295)</f>
        <v>0</v>
      </c>
      <c r="S293" s="305"/>
      <c r="T293" s="307">
        <f>SUM(T294:T295)</f>
        <v>0</v>
      </c>
      <c r="AR293" s="308" t="s">
        <v>79</v>
      </c>
      <c r="AT293" s="309" t="s">
        <v>71</v>
      </c>
      <c r="AU293" s="309" t="s">
        <v>101</v>
      </c>
      <c r="AY293" s="308" t="s">
        <v>209</v>
      </c>
      <c r="BK293" s="310">
        <f>SUM(BK294:BK295)</f>
        <v>0</v>
      </c>
    </row>
    <row r="294" s="1" customFormat="1" ht="16.5" customHeight="1">
      <c r="B294" s="47"/>
      <c r="C294" s="237" t="s">
        <v>699</v>
      </c>
      <c r="D294" s="237" t="s">
        <v>211</v>
      </c>
      <c r="E294" s="238" t="s">
        <v>2375</v>
      </c>
      <c r="F294" s="239" t="s">
        <v>2147</v>
      </c>
      <c r="G294" s="240" t="s">
        <v>1150</v>
      </c>
      <c r="H294" s="241">
        <v>2</v>
      </c>
      <c r="I294" s="242"/>
      <c r="J294" s="243">
        <f>ROUND(I294*H294,2)</f>
        <v>0</v>
      </c>
      <c r="K294" s="239" t="s">
        <v>21</v>
      </c>
      <c r="L294" s="73"/>
      <c r="M294" s="244" t="s">
        <v>21</v>
      </c>
      <c r="N294" s="245" t="s">
        <v>43</v>
      </c>
      <c r="O294" s="48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AR294" s="25" t="s">
        <v>358</v>
      </c>
      <c r="AT294" s="25" t="s">
        <v>211</v>
      </c>
      <c r="AU294" s="25" t="s">
        <v>216</v>
      </c>
      <c r="AY294" s="25" t="s">
        <v>209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25" t="s">
        <v>79</v>
      </c>
      <c r="BK294" s="248">
        <f>ROUND(I294*H294,2)</f>
        <v>0</v>
      </c>
      <c r="BL294" s="25" t="s">
        <v>358</v>
      </c>
      <c r="BM294" s="25" t="s">
        <v>1143</v>
      </c>
    </row>
    <row r="295" s="1" customFormat="1" ht="16.5" customHeight="1">
      <c r="B295" s="47"/>
      <c r="C295" s="237" t="s">
        <v>704</v>
      </c>
      <c r="D295" s="237" t="s">
        <v>211</v>
      </c>
      <c r="E295" s="238" t="s">
        <v>2376</v>
      </c>
      <c r="F295" s="239" t="s">
        <v>2377</v>
      </c>
      <c r="G295" s="240" t="s">
        <v>1150</v>
      </c>
      <c r="H295" s="241">
        <v>3</v>
      </c>
      <c r="I295" s="242"/>
      <c r="J295" s="243">
        <f>ROUND(I295*H295,2)</f>
        <v>0</v>
      </c>
      <c r="K295" s="239" t="s">
        <v>21</v>
      </c>
      <c r="L295" s="73"/>
      <c r="M295" s="244" t="s">
        <v>21</v>
      </c>
      <c r="N295" s="245" t="s">
        <v>43</v>
      </c>
      <c r="O295" s="48"/>
      <c r="P295" s="246">
        <f>O295*H295</f>
        <v>0</v>
      </c>
      <c r="Q295" s="246">
        <v>0</v>
      </c>
      <c r="R295" s="246">
        <f>Q295*H295</f>
        <v>0</v>
      </c>
      <c r="S295" s="246">
        <v>0</v>
      </c>
      <c r="T295" s="247">
        <f>S295*H295</f>
        <v>0</v>
      </c>
      <c r="AR295" s="25" t="s">
        <v>358</v>
      </c>
      <c r="AT295" s="25" t="s">
        <v>211</v>
      </c>
      <c r="AU295" s="25" t="s">
        <v>216</v>
      </c>
      <c r="AY295" s="25" t="s">
        <v>209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25" t="s">
        <v>79</v>
      </c>
      <c r="BK295" s="248">
        <f>ROUND(I295*H295,2)</f>
        <v>0</v>
      </c>
      <c r="BL295" s="25" t="s">
        <v>358</v>
      </c>
      <c r="BM295" s="25" t="s">
        <v>1153</v>
      </c>
    </row>
    <row r="296" s="15" customFormat="1" ht="21.6" customHeight="1">
      <c r="B296" s="298"/>
      <c r="C296" s="299"/>
      <c r="D296" s="300" t="s">
        <v>71</v>
      </c>
      <c r="E296" s="300" t="s">
        <v>2378</v>
      </c>
      <c r="F296" s="300" t="s">
        <v>2379</v>
      </c>
      <c r="G296" s="299"/>
      <c r="H296" s="299"/>
      <c r="I296" s="301"/>
      <c r="J296" s="302">
        <f>BK296</f>
        <v>0</v>
      </c>
      <c r="K296" s="299"/>
      <c r="L296" s="303"/>
      <c r="M296" s="304"/>
      <c r="N296" s="305"/>
      <c r="O296" s="305"/>
      <c r="P296" s="306">
        <f>SUM(P297:P298)</f>
        <v>0</v>
      </c>
      <c r="Q296" s="305"/>
      <c r="R296" s="306">
        <f>SUM(R297:R298)</f>
        <v>0</v>
      </c>
      <c r="S296" s="305"/>
      <c r="T296" s="307">
        <f>SUM(T297:T298)</f>
        <v>0</v>
      </c>
      <c r="AR296" s="308" t="s">
        <v>79</v>
      </c>
      <c r="AT296" s="309" t="s">
        <v>71</v>
      </c>
      <c r="AU296" s="309" t="s">
        <v>101</v>
      </c>
      <c r="AY296" s="308" t="s">
        <v>209</v>
      </c>
      <c r="BK296" s="310">
        <f>SUM(BK297:BK298)</f>
        <v>0</v>
      </c>
    </row>
    <row r="297" s="1" customFormat="1" ht="16.5" customHeight="1">
      <c r="B297" s="47"/>
      <c r="C297" s="237" t="s">
        <v>709</v>
      </c>
      <c r="D297" s="237" t="s">
        <v>211</v>
      </c>
      <c r="E297" s="238" t="s">
        <v>2380</v>
      </c>
      <c r="F297" s="239" t="s">
        <v>2381</v>
      </c>
      <c r="G297" s="240" t="s">
        <v>390</v>
      </c>
      <c r="H297" s="241">
        <v>95</v>
      </c>
      <c r="I297" s="242"/>
      <c r="J297" s="243">
        <f>ROUND(I297*H297,2)</f>
        <v>0</v>
      </c>
      <c r="K297" s="239" t="s">
        <v>21</v>
      </c>
      <c r="L297" s="73"/>
      <c r="M297" s="244" t="s">
        <v>21</v>
      </c>
      <c r="N297" s="245" t="s">
        <v>43</v>
      </c>
      <c r="O297" s="48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AR297" s="25" t="s">
        <v>358</v>
      </c>
      <c r="AT297" s="25" t="s">
        <v>211</v>
      </c>
      <c r="AU297" s="25" t="s">
        <v>216</v>
      </c>
      <c r="AY297" s="25" t="s">
        <v>209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5" t="s">
        <v>79</v>
      </c>
      <c r="BK297" s="248">
        <f>ROUND(I297*H297,2)</f>
        <v>0</v>
      </c>
      <c r="BL297" s="25" t="s">
        <v>358</v>
      </c>
      <c r="BM297" s="25" t="s">
        <v>768</v>
      </c>
    </row>
    <row r="298" s="1" customFormat="1" ht="16.5" customHeight="1">
      <c r="B298" s="47"/>
      <c r="C298" s="237" t="s">
        <v>714</v>
      </c>
      <c r="D298" s="237" t="s">
        <v>211</v>
      </c>
      <c r="E298" s="238" t="s">
        <v>2382</v>
      </c>
      <c r="F298" s="239" t="s">
        <v>2383</v>
      </c>
      <c r="G298" s="240" t="s">
        <v>390</v>
      </c>
      <c r="H298" s="241">
        <v>15</v>
      </c>
      <c r="I298" s="242"/>
      <c r="J298" s="243">
        <f>ROUND(I298*H298,2)</f>
        <v>0</v>
      </c>
      <c r="K298" s="239" t="s">
        <v>21</v>
      </c>
      <c r="L298" s="73"/>
      <c r="M298" s="244" t="s">
        <v>21</v>
      </c>
      <c r="N298" s="245" t="s">
        <v>43</v>
      </c>
      <c r="O298" s="48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AR298" s="25" t="s">
        <v>358</v>
      </c>
      <c r="AT298" s="25" t="s">
        <v>211</v>
      </c>
      <c r="AU298" s="25" t="s">
        <v>216</v>
      </c>
      <c r="AY298" s="25" t="s">
        <v>209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25" t="s">
        <v>79</v>
      </c>
      <c r="BK298" s="248">
        <f>ROUND(I298*H298,2)</f>
        <v>0</v>
      </c>
      <c r="BL298" s="25" t="s">
        <v>358</v>
      </c>
      <c r="BM298" s="25" t="s">
        <v>773</v>
      </c>
    </row>
    <row r="299" s="15" customFormat="1" ht="21.6" customHeight="1">
      <c r="B299" s="298"/>
      <c r="C299" s="299"/>
      <c r="D299" s="300" t="s">
        <v>71</v>
      </c>
      <c r="E299" s="300" t="s">
        <v>2384</v>
      </c>
      <c r="F299" s="300" t="s">
        <v>2385</v>
      </c>
      <c r="G299" s="299"/>
      <c r="H299" s="299"/>
      <c r="I299" s="301"/>
      <c r="J299" s="302">
        <f>BK299</f>
        <v>0</v>
      </c>
      <c r="K299" s="299"/>
      <c r="L299" s="303"/>
      <c r="M299" s="304"/>
      <c r="N299" s="305"/>
      <c r="O299" s="305"/>
      <c r="P299" s="306">
        <f>SUM(P300:P303)</f>
        <v>0</v>
      </c>
      <c r="Q299" s="305"/>
      <c r="R299" s="306">
        <f>SUM(R300:R303)</f>
        <v>0</v>
      </c>
      <c r="S299" s="305"/>
      <c r="T299" s="307">
        <f>SUM(T300:T303)</f>
        <v>0</v>
      </c>
      <c r="AR299" s="308" t="s">
        <v>79</v>
      </c>
      <c r="AT299" s="309" t="s">
        <v>71</v>
      </c>
      <c r="AU299" s="309" t="s">
        <v>101</v>
      </c>
      <c r="AY299" s="308" t="s">
        <v>209</v>
      </c>
      <c r="BK299" s="310">
        <f>SUM(BK300:BK303)</f>
        <v>0</v>
      </c>
    </row>
    <row r="300" s="1" customFormat="1" ht="16.5" customHeight="1">
      <c r="B300" s="47"/>
      <c r="C300" s="237" t="s">
        <v>719</v>
      </c>
      <c r="D300" s="237" t="s">
        <v>211</v>
      </c>
      <c r="E300" s="238" t="s">
        <v>2386</v>
      </c>
      <c r="F300" s="239" t="s">
        <v>2387</v>
      </c>
      <c r="G300" s="240" t="s">
        <v>1150</v>
      </c>
      <c r="H300" s="241">
        <v>1</v>
      </c>
      <c r="I300" s="242"/>
      <c r="J300" s="243">
        <f>ROUND(I300*H300,2)</f>
        <v>0</v>
      </c>
      <c r="K300" s="239" t="s">
        <v>21</v>
      </c>
      <c r="L300" s="73"/>
      <c r="M300" s="244" t="s">
        <v>21</v>
      </c>
      <c r="N300" s="245" t="s">
        <v>43</v>
      </c>
      <c r="O300" s="48"/>
      <c r="P300" s="246">
        <f>O300*H300</f>
        <v>0</v>
      </c>
      <c r="Q300" s="246">
        <v>0</v>
      </c>
      <c r="R300" s="246">
        <f>Q300*H300</f>
        <v>0</v>
      </c>
      <c r="S300" s="246">
        <v>0</v>
      </c>
      <c r="T300" s="247">
        <f>S300*H300</f>
        <v>0</v>
      </c>
      <c r="AR300" s="25" t="s">
        <v>358</v>
      </c>
      <c r="AT300" s="25" t="s">
        <v>211</v>
      </c>
      <c r="AU300" s="25" t="s">
        <v>216</v>
      </c>
      <c r="AY300" s="25" t="s">
        <v>209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25" t="s">
        <v>79</v>
      </c>
      <c r="BK300" s="248">
        <f>ROUND(I300*H300,2)</f>
        <v>0</v>
      </c>
      <c r="BL300" s="25" t="s">
        <v>358</v>
      </c>
      <c r="BM300" s="25" t="s">
        <v>776</v>
      </c>
    </row>
    <row r="301" s="1" customFormat="1" ht="16.5" customHeight="1">
      <c r="B301" s="47"/>
      <c r="C301" s="237" t="s">
        <v>724</v>
      </c>
      <c r="D301" s="237" t="s">
        <v>211</v>
      </c>
      <c r="E301" s="238" t="s">
        <v>2388</v>
      </c>
      <c r="F301" s="239" t="s">
        <v>2389</v>
      </c>
      <c r="G301" s="240" t="s">
        <v>1150</v>
      </c>
      <c r="H301" s="241">
        <v>2</v>
      </c>
      <c r="I301" s="242"/>
      <c r="J301" s="243">
        <f>ROUND(I301*H301,2)</f>
        <v>0</v>
      </c>
      <c r="K301" s="239" t="s">
        <v>21</v>
      </c>
      <c r="L301" s="73"/>
      <c r="M301" s="244" t="s">
        <v>21</v>
      </c>
      <c r="N301" s="245" t="s">
        <v>43</v>
      </c>
      <c r="O301" s="48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AR301" s="25" t="s">
        <v>358</v>
      </c>
      <c r="AT301" s="25" t="s">
        <v>211</v>
      </c>
      <c r="AU301" s="25" t="s">
        <v>216</v>
      </c>
      <c r="AY301" s="25" t="s">
        <v>209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5" t="s">
        <v>79</v>
      </c>
      <c r="BK301" s="248">
        <f>ROUND(I301*H301,2)</f>
        <v>0</v>
      </c>
      <c r="BL301" s="25" t="s">
        <v>358</v>
      </c>
      <c r="BM301" s="25" t="s">
        <v>780</v>
      </c>
    </row>
    <row r="302" s="1" customFormat="1" ht="16.5" customHeight="1">
      <c r="B302" s="47"/>
      <c r="C302" s="237" t="s">
        <v>728</v>
      </c>
      <c r="D302" s="237" t="s">
        <v>211</v>
      </c>
      <c r="E302" s="238" t="s">
        <v>2390</v>
      </c>
      <c r="F302" s="239" t="s">
        <v>2391</v>
      </c>
      <c r="G302" s="240" t="s">
        <v>1150</v>
      </c>
      <c r="H302" s="241">
        <v>1</v>
      </c>
      <c r="I302" s="242"/>
      <c r="J302" s="243">
        <f>ROUND(I302*H302,2)</f>
        <v>0</v>
      </c>
      <c r="K302" s="239" t="s">
        <v>21</v>
      </c>
      <c r="L302" s="73"/>
      <c r="M302" s="244" t="s">
        <v>21</v>
      </c>
      <c r="N302" s="245" t="s">
        <v>43</v>
      </c>
      <c r="O302" s="48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AR302" s="25" t="s">
        <v>358</v>
      </c>
      <c r="AT302" s="25" t="s">
        <v>211</v>
      </c>
      <c r="AU302" s="25" t="s">
        <v>216</v>
      </c>
      <c r="AY302" s="25" t="s">
        <v>209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25" t="s">
        <v>79</v>
      </c>
      <c r="BK302" s="248">
        <f>ROUND(I302*H302,2)</f>
        <v>0</v>
      </c>
      <c r="BL302" s="25" t="s">
        <v>358</v>
      </c>
      <c r="BM302" s="25" t="s">
        <v>1196</v>
      </c>
    </row>
    <row r="303" s="1" customFormat="1" ht="16.5" customHeight="1">
      <c r="B303" s="47"/>
      <c r="C303" s="237" t="s">
        <v>468</v>
      </c>
      <c r="D303" s="237" t="s">
        <v>211</v>
      </c>
      <c r="E303" s="238" t="s">
        <v>2392</v>
      </c>
      <c r="F303" s="239" t="s">
        <v>2393</v>
      </c>
      <c r="G303" s="240" t="s">
        <v>1150</v>
      </c>
      <c r="H303" s="241">
        <v>1</v>
      </c>
      <c r="I303" s="242"/>
      <c r="J303" s="243">
        <f>ROUND(I303*H303,2)</f>
        <v>0</v>
      </c>
      <c r="K303" s="239" t="s">
        <v>21</v>
      </c>
      <c r="L303" s="73"/>
      <c r="M303" s="244" t="s">
        <v>21</v>
      </c>
      <c r="N303" s="245" t="s">
        <v>43</v>
      </c>
      <c r="O303" s="48"/>
      <c r="P303" s="246">
        <f>O303*H303</f>
        <v>0</v>
      </c>
      <c r="Q303" s="246">
        <v>0</v>
      </c>
      <c r="R303" s="246">
        <f>Q303*H303</f>
        <v>0</v>
      </c>
      <c r="S303" s="246">
        <v>0</v>
      </c>
      <c r="T303" s="247">
        <f>S303*H303</f>
        <v>0</v>
      </c>
      <c r="AR303" s="25" t="s">
        <v>358</v>
      </c>
      <c r="AT303" s="25" t="s">
        <v>211</v>
      </c>
      <c r="AU303" s="25" t="s">
        <v>216</v>
      </c>
      <c r="AY303" s="25" t="s">
        <v>209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25" t="s">
        <v>79</v>
      </c>
      <c r="BK303" s="248">
        <f>ROUND(I303*H303,2)</f>
        <v>0</v>
      </c>
      <c r="BL303" s="25" t="s">
        <v>358</v>
      </c>
      <c r="BM303" s="25" t="s">
        <v>1205</v>
      </c>
    </row>
    <row r="304" s="15" customFormat="1" ht="21.6" customHeight="1">
      <c r="B304" s="298"/>
      <c r="C304" s="299"/>
      <c r="D304" s="300" t="s">
        <v>71</v>
      </c>
      <c r="E304" s="300" t="s">
        <v>2394</v>
      </c>
      <c r="F304" s="300" t="s">
        <v>2395</v>
      </c>
      <c r="G304" s="299"/>
      <c r="H304" s="299"/>
      <c r="I304" s="301"/>
      <c r="J304" s="302">
        <f>BK304</f>
        <v>0</v>
      </c>
      <c r="K304" s="299"/>
      <c r="L304" s="303"/>
      <c r="M304" s="304"/>
      <c r="N304" s="305"/>
      <c r="O304" s="305"/>
      <c r="P304" s="306">
        <f>P305</f>
        <v>0</v>
      </c>
      <c r="Q304" s="305"/>
      <c r="R304" s="306">
        <f>R305</f>
        <v>0</v>
      </c>
      <c r="S304" s="305"/>
      <c r="T304" s="307">
        <f>T305</f>
        <v>0</v>
      </c>
      <c r="AR304" s="308" t="s">
        <v>79</v>
      </c>
      <c r="AT304" s="309" t="s">
        <v>71</v>
      </c>
      <c r="AU304" s="309" t="s">
        <v>101</v>
      </c>
      <c r="AY304" s="308" t="s">
        <v>209</v>
      </c>
      <c r="BK304" s="310">
        <f>BK305</f>
        <v>0</v>
      </c>
    </row>
    <row r="305" s="1" customFormat="1" ht="25.5" customHeight="1">
      <c r="B305" s="47"/>
      <c r="C305" s="237" t="s">
        <v>737</v>
      </c>
      <c r="D305" s="237" t="s">
        <v>211</v>
      </c>
      <c r="E305" s="238" t="s">
        <v>2396</v>
      </c>
      <c r="F305" s="239" t="s">
        <v>2397</v>
      </c>
      <c r="G305" s="240" t="s">
        <v>1150</v>
      </c>
      <c r="H305" s="241">
        <v>1</v>
      </c>
      <c r="I305" s="242"/>
      <c r="J305" s="243">
        <f>ROUND(I305*H305,2)</f>
        <v>0</v>
      </c>
      <c r="K305" s="239" t="s">
        <v>21</v>
      </c>
      <c r="L305" s="73"/>
      <c r="M305" s="244" t="s">
        <v>21</v>
      </c>
      <c r="N305" s="245" t="s">
        <v>43</v>
      </c>
      <c r="O305" s="48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5" t="s">
        <v>358</v>
      </c>
      <c r="AT305" s="25" t="s">
        <v>211</v>
      </c>
      <c r="AU305" s="25" t="s">
        <v>216</v>
      </c>
      <c r="AY305" s="25" t="s">
        <v>209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5" t="s">
        <v>79</v>
      </c>
      <c r="BK305" s="248">
        <f>ROUND(I305*H305,2)</f>
        <v>0</v>
      </c>
      <c r="BL305" s="25" t="s">
        <v>358</v>
      </c>
      <c r="BM305" s="25" t="s">
        <v>1213</v>
      </c>
    </row>
    <row r="306" s="15" customFormat="1" ht="21.6" customHeight="1">
      <c r="B306" s="298"/>
      <c r="C306" s="299"/>
      <c r="D306" s="300" t="s">
        <v>71</v>
      </c>
      <c r="E306" s="300" t="s">
        <v>2359</v>
      </c>
      <c r="F306" s="300" t="s">
        <v>2360</v>
      </c>
      <c r="G306" s="299"/>
      <c r="H306" s="299"/>
      <c r="I306" s="301"/>
      <c r="J306" s="302">
        <f>BK306</f>
        <v>0</v>
      </c>
      <c r="K306" s="299"/>
      <c r="L306" s="303"/>
      <c r="M306" s="304"/>
      <c r="N306" s="305"/>
      <c r="O306" s="305"/>
      <c r="P306" s="306">
        <f>P307</f>
        <v>0</v>
      </c>
      <c r="Q306" s="305"/>
      <c r="R306" s="306">
        <f>R307</f>
        <v>0</v>
      </c>
      <c r="S306" s="305"/>
      <c r="T306" s="307">
        <f>T307</f>
        <v>0</v>
      </c>
      <c r="AR306" s="308" t="s">
        <v>79</v>
      </c>
      <c r="AT306" s="309" t="s">
        <v>71</v>
      </c>
      <c r="AU306" s="309" t="s">
        <v>101</v>
      </c>
      <c r="AY306" s="308" t="s">
        <v>209</v>
      </c>
      <c r="BK306" s="310">
        <f>BK307</f>
        <v>0</v>
      </c>
    </row>
    <row r="307" s="1" customFormat="1" ht="16.5" customHeight="1">
      <c r="B307" s="47"/>
      <c r="C307" s="237" t="s">
        <v>742</v>
      </c>
      <c r="D307" s="237" t="s">
        <v>211</v>
      </c>
      <c r="E307" s="238" t="s">
        <v>2263</v>
      </c>
      <c r="F307" s="239" t="s">
        <v>2264</v>
      </c>
      <c r="G307" s="240" t="s">
        <v>1150</v>
      </c>
      <c r="H307" s="241">
        <v>5</v>
      </c>
      <c r="I307" s="242"/>
      <c r="J307" s="243">
        <f>ROUND(I307*H307,2)</f>
        <v>0</v>
      </c>
      <c r="K307" s="239" t="s">
        <v>21</v>
      </c>
      <c r="L307" s="73"/>
      <c r="M307" s="244" t="s">
        <v>21</v>
      </c>
      <c r="N307" s="245" t="s">
        <v>43</v>
      </c>
      <c r="O307" s="48"/>
      <c r="P307" s="246">
        <f>O307*H307</f>
        <v>0</v>
      </c>
      <c r="Q307" s="246">
        <v>0</v>
      </c>
      <c r="R307" s="246">
        <f>Q307*H307</f>
        <v>0</v>
      </c>
      <c r="S307" s="246">
        <v>0</v>
      </c>
      <c r="T307" s="247">
        <f>S307*H307</f>
        <v>0</v>
      </c>
      <c r="AR307" s="25" t="s">
        <v>358</v>
      </c>
      <c r="AT307" s="25" t="s">
        <v>211</v>
      </c>
      <c r="AU307" s="25" t="s">
        <v>216</v>
      </c>
      <c r="AY307" s="25" t="s">
        <v>209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25" t="s">
        <v>79</v>
      </c>
      <c r="BK307" s="248">
        <f>ROUND(I307*H307,2)</f>
        <v>0</v>
      </c>
      <c r="BL307" s="25" t="s">
        <v>358</v>
      </c>
      <c r="BM307" s="25" t="s">
        <v>1221</v>
      </c>
    </row>
    <row r="308" s="15" customFormat="1" ht="21.6" customHeight="1">
      <c r="B308" s="298"/>
      <c r="C308" s="299"/>
      <c r="D308" s="300" t="s">
        <v>71</v>
      </c>
      <c r="E308" s="300" t="s">
        <v>2398</v>
      </c>
      <c r="F308" s="300" t="s">
        <v>2399</v>
      </c>
      <c r="G308" s="299"/>
      <c r="H308" s="299"/>
      <c r="I308" s="301"/>
      <c r="J308" s="302">
        <f>BK308</f>
        <v>0</v>
      </c>
      <c r="K308" s="299"/>
      <c r="L308" s="303"/>
      <c r="M308" s="304"/>
      <c r="N308" s="305"/>
      <c r="O308" s="305"/>
      <c r="P308" s="306">
        <f>SUM(P309:P310)</f>
        <v>0</v>
      </c>
      <c r="Q308" s="305"/>
      <c r="R308" s="306">
        <f>SUM(R309:R310)</f>
        <v>0</v>
      </c>
      <c r="S308" s="305"/>
      <c r="T308" s="307">
        <f>SUM(T309:T310)</f>
        <v>0</v>
      </c>
      <c r="AR308" s="308" t="s">
        <v>79</v>
      </c>
      <c r="AT308" s="309" t="s">
        <v>71</v>
      </c>
      <c r="AU308" s="309" t="s">
        <v>101</v>
      </c>
      <c r="AY308" s="308" t="s">
        <v>209</v>
      </c>
      <c r="BK308" s="310">
        <f>SUM(BK309:BK310)</f>
        <v>0</v>
      </c>
    </row>
    <row r="309" s="1" customFormat="1" ht="16.5" customHeight="1">
      <c r="B309" s="47"/>
      <c r="C309" s="237" t="s">
        <v>746</v>
      </c>
      <c r="D309" s="237" t="s">
        <v>211</v>
      </c>
      <c r="E309" s="238" t="s">
        <v>2267</v>
      </c>
      <c r="F309" s="239" t="s">
        <v>2268</v>
      </c>
      <c r="G309" s="240" t="s">
        <v>390</v>
      </c>
      <c r="H309" s="241">
        <v>25</v>
      </c>
      <c r="I309" s="242"/>
      <c r="J309" s="243">
        <f>ROUND(I309*H309,2)</f>
        <v>0</v>
      </c>
      <c r="K309" s="239" t="s">
        <v>21</v>
      </c>
      <c r="L309" s="73"/>
      <c r="M309" s="244" t="s">
        <v>21</v>
      </c>
      <c r="N309" s="245" t="s">
        <v>43</v>
      </c>
      <c r="O309" s="48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AR309" s="25" t="s">
        <v>358</v>
      </c>
      <c r="AT309" s="25" t="s">
        <v>211</v>
      </c>
      <c r="AU309" s="25" t="s">
        <v>216</v>
      </c>
      <c r="AY309" s="25" t="s">
        <v>209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25" t="s">
        <v>79</v>
      </c>
      <c r="BK309" s="248">
        <f>ROUND(I309*H309,2)</f>
        <v>0</v>
      </c>
      <c r="BL309" s="25" t="s">
        <v>358</v>
      </c>
      <c r="BM309" s="25" t="s">
        <v>1231</v>
      </c>
    </row>
    <row r="310" s="1" customFormat="1" ht="16.5" customHeight="1">
      <c r="B310" s="47"/>
      <c r="C310" s="237" t="s">
        <v>750</v>
      </c>
      <c r="D310" s="237" t="s">
        <v>211</v>
      </c>
      <c r="E310" s="238" t="s">
        <v>2269</v>
      </c>
      <c r="F310" s="239" t="s">
        <v>2270</v>
      </c>
      <c r="G310" s="240" t="s">
        <v>390</v>
      </c>
      <c r="H310" s="241">
        <v>20</v>
      </c>
      <c r="I310" s="242"/>
      <c r="J310" s="243">
        <f>ROUND(I310*H310,2)</f>
        <v>0</v>
      </c>
      <c r="K310" s="239" t="s">
        <v>21</v>
      </c>
      <c r="L310" s="73"/>
      <c r="M310" s="244" t="s">
        <v>21</v>
      </c>
      <c r="N310" s="245" t="s">
        <v>43</v>
      </c>
      <c r="O310" s="48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AR310" s="25" t="s">
        <v>358</v>
      </c>
      <c r="AT310" s="25" t="s">
        <v>211</v>
      </c>
      <c r="AU310" s="25" t="s">
        <v>216</v>
      </c>
      <c r="AY310" s="25" t="s">
        <v>209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5" t="s">
        <v>79</v>
      </c>
      <c r="BK310" s="248">
        <f>ROUND(I310*H310,2)</f>
        <v>0</v>
      </c>
      <c r="BL310" s="25" t="s">
        <v>358</v>
      </c>
      <c r="BM310" s="25" t="s">
        <v>826</v>
      </c>
    </row>
    <row r="311" s="15" customFormat="1" ht="21.6" customHeight="1">
      <c r="B311" s="298"/>
      <c r="C311" s="299"/>
      <c r="D311" s="300" t="s">
        <v>71</v>
      </c>
      <c r="E311" s="300" t="s">
        <v>2276</v>
      </c>
      <c r="F311" s="300" t="s">
        <v>2277</v>
      </c>
      <c r="G311" s="299"/>
      <c r="H311" s="299"/>
      <c r="I311" s="301"/>
      <c r="J311" s="302">
        <f>BK311</f>
        <v>0</v>
      </c>
      <c r="K311" s="299"/>
      <c r="L311" s="303"/>
      <c r="M311" s="304"/>
      <c r="N311" s="305"/>
      <c r="O311" s="305"/>
      <c r="P311" s="306">
        <f>P312</f>
        <v>0</v>
      </c>
      <c r="Q311" s="305"/>
      <c r="R311" s="306">
        <f>R312</f>
        <v>0</v>
      </c>
      <c r="S311" s="305"/>
      <c r="T311" s="307">
        <f>T312</f>
        <v>0</v>
      </c>
      <c r="AR311" s="308" t="s">
        <v>79</v>
      </c>
      <c r="AT311" s="309" t="s">
        <v>71</v>
      </c>
      <c r="AU311" s="309" t="s">
        <v>101</v>
      </c>
      <c r="AY311" s="308" t="s">
        <v>209</v>
      </c>
      <c r="BK311" s="310">
        <f>BK312</f>
        <v>0</v>
      </c>
    </row>
    <row r="312" s="1" customFormat="1" ht="16.5" customHeight="1">
      <c r="B312" s="47"/>
      <c r="C312" s="237" t="s">
        <v>754</v>
      </c>
      <c r="D312" s="237" t="s">
        <v>211</v>
      </c>
      <c r="E312" s="238" t="s">
        <v>2400</v>
      </c>
      <c r="F312" s="239" t="s">
        <v>2279</v>
      </c>
      <c r="G312" s="240" t="s">
        <v>268</v>
      </c>
      <c r="H312" s="241">
        <v>3</v>
      </c>
      <c r="I312" s="242"/>
      <c r="J312" s="243">
        <f>ROUND(I312*H312,2)</f>
        <v>0</v>
      </c>
      <c r="K312" s="239" t="s">
        <v>21</v>
      </c>
      <c r="L312" s="73"/>
      <c r="M312" s="244" t="s">
        <v>21</v>
      </c>
      <c r="N312" s="245" t="s">
        <v>43</v>
      </c>
      <c r="O312" s="48"/>
      <c r="P312" s="246">
        <f>O312*H312</f>
        <v>0</v>
      </c>
      <c r="Q312" s="246">
        <v>0</v>
      </c>
      <c r="R312" s="246">
        <f>Q312*H312</f>
        <v>0</v>
      </c>
      <c r="S312" s="246">
        <v>0</v>
      </c>
      <c r="T312" s="247">
        <f>S312*H312</f>
        <v>0</v>
      </c>
      <c r="AR312" s="25" t="s">
        <v>358</v>
      </c>
      <c r="AT312" s="25" t="s">
        <v>211</v>
      </c>
      <c r="AU312" s="25" t="s">
        <v>216</v>
      </c>
      <c r="AY312" s="25" t="s">
        <v>209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25" t="s">
        <v>79</v>
      </c>
      <c r="BK312" s="248">
        <f>ROUND(I312*H312,2)</f>
        <v>0</v>
      </c>
      <c r="BL312" s="25" t="s">
        <v>358</v>
      </c>
      <c r="BM312" s="25" t="s">
        <v>830</v>
      </c>
    </row>
    <row r="313" s="15" customFormat="1" ht="21.6" customHeight="1">
      <c r="B313" s="298"/>
      <c r="C313" s="299"/>
      <c r="D313" s="300" t="s">
        <v>71</v>
      </c>
      <c r="E313" s="300" t="s">
        <v>2286</v>
      </c>
      <c r="F313" s="300" t="s">
        <v>2287</v>
      </c>
      <c r="G313" s="299"/>
      <c r="H313" s="299"/>
      <c r="I313" s="301"/>
      <c r="J313" s="302">
        <f>BK313</f>
        <v>0</v>
      </c>
      <c r="K313" s="299"/>
      <c r="L313" s="303"/>
      <c r="M313" s="304"/>
      <c r="N313" s="305"/>
      <c r="O313" s="305"/>
      <c r="P313" s="306">
        <f>SUM(P314:P315)</f>
        <v>0</v>
      </c>
      <c r="Q313" s="305"/>
      <c r="R313" s="306">
        <f>SUM(R314:R315)</f>
        <v>0</v>
      </c>
      <c r="S313" s="305"/>
      <c r="T313" s="307">
        <f>SUM(T314:T315)</f>
        <v>0</v>
      </c>
      <c r="AR313" s="308" t="s">
        <v>79</v>
      </c>
      <c r="AT313" s="309" t="s">
        <v>71</v>
      </c>
      <c r="AU313" s="309" t="s">
        <v>101</v>
      </c>
      <c r="AY313" s="308" t="s">
        <v>209</v>
      </c>
      <c r="BK313" s="310">
        <f>SUM(BK314:BK315)</f>
        <v>0</v>
      </c>
    </row>
    <row r="314" s="1" customFormat="1" ht="16.5" customHeight="1">
      <c r="B314" s="47"/>
      <c r="C314" s="237" t="s">
        <v>760</v>
      </c>
      <c r="D314" s="237" t="s">
        <v>211</v>
      </c>
      <c r="E314" s="238" t="s">
        <v>2401</v>
      </c>
      <c r="F314" s="239" t="s">
        <v>2289</v>
      </c>
      <c r="G314" s="240" t="s">
        <v>223</v>
      </c>
      <c r="H314" s="241">
        <v>5</v>
      </c>
      <c r="I314" s="242"/>
      <c r="J314" s="243">
        <f>ROUND(I314*H314,2)</f>
        <v>0</v>
      </c>
      <c r="K314" s="239" t="s">
        <v>21</v>
      </c>
      <c r="L314" s="73"/>
      <c r="M314" s="244" t="s">
        <v>21</v>
      </c>
      <c r="N314" s="245" t="s">
        <v>43</v>
      </c>
      <c r="O314" s="48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AR314" s="25" t="s">
        <v>358</v>
      </c>
      <c r="AT314" s="25" t="s">
        <v>211</v>
      </c>
      <c r="AU314" s="25" t="s">
        <v>216</v>
      </c>
      <c r="AY314" s="25" t="s">
        <v>209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5" t="s">
        <v>79</v>
      </c>
      <c r="BK314" s="248">
        <f>ROUND(I314*H314,2)</f>
        <v>0</v>
      </c>
      <c r="BL314" s="25" t="s">
        <v>358</v>
      </c>
      <c r="BM314" s="25" t="s">
        <v>784</v>
      </c>
    </row>
    <row r="315" s="1" customFormat="1" ht="16.5" customHeight="1">
      <c r="B315" s="47"/>
      <c r="C315" s="237" t="s">
        <v>764</v>
      </c>
      <c r="D315" s="237" t="s">
        <v>211</v>
      </c>
      <c r="E315" s="238" t="s">
        <v>2402</v>
      </c>
      <c r="F315" s="239" t="s">
        <v>2403</v>
      </c>
      <c r="G315" s="240" t="s">
        <v>2306</v>
      </c>
      <c r="H315" s="241">
        <v>1</v>
      </c>
      <c r="I315" s="242"/>
      <c r="J315" s="243">
        <f>ROUND(I315*H315,2)</f>
        <v>0</v>
      </c>
      <c r="K315" s="239" t="s">
        <v>21</v>
      </c>
      <c r="L315" s="73"/>
      <c r="M315" s="244" t="s">
        <v>21</v>
      </c>
      <c r="N315" s="245" t="s">
        <v>43</v>
      </c>
      <c r="O315" s="48"/>
      <c r="P315" s="246">
        <f>O315*H315</f>
        <v>0</v>
      </c>
      <c r="Q315" s="246">
        <v>0</v>
      </c>
      <c r="R315" s="246">
        <f>Q315*H315</f>
        <v>0</v>
      </c>
      <c r="S315" s="246">
        <v>0</v>
      </c>
      <c r="T315" s="247">
        <f>S315*H315</f>
        <v>0</v>
      </c>
      <c r="AR315" s="25" t="s">
        <v>358</v>
      </c>
      <c r="AT315" s="25" t="s">
        <v>211</v>
      </c>
      <c r="AU315" s="25" t="s">
        <v>216</v>
      </c>
      <c r="AY315" s="25" t="s">
        <v>209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25" t="s">
        <v>79</v>
      </c>
      <c r="BK315" s="248">
        <f>ROUND(I315*H315,2)</f>
        <v>0</v>
      </c>
      <c r="BL315" s="25" t="s">
        <v>358</v>
      </c>
      <c r="BM315" s="25" t="s">
        <v>789</v>
      </c>
    </row>
    <row r="316" s="11" customFormat="1" ht="22.32" customHeight="1">
      <c r="B316" s="221"/>
      <c r="C316" s="222"/>
      <c r="D316" s="223" t="s">
        <v>71</v>
      </c>
      <c r="E316" s="235" t="s">
        <v>2404</v>
      </c>
      <c r="F316" s="235" t="s">
        <v>78</v>
      </c>
      <c r="G316" s="222"/>
      <c r="H316" s="222"/>
      <c r="I316" s="225"/>
      <c r="J316" s="236">
        <f>BK316</f>
        <v>0</v>
      </c>
      <c r="K316" s="222"/>
      <c r="L316" s="227"/>
      <c r="M316" s="228"/>
      <c r="N316" s="229"/>
      <c r="O316" s="229"/>
      <c r="P316" s="230">
        <f>P317+P321+P323+P325+P327+P329</f>
        <v>0</v>
      </c>
      <c r="Q316" s="229"/>
      <c r="R316" s="230">
        <f>R317+R321+R323+R325+R327+R329</f>
        <v>0</v>
      </c>
      <c r="S316" s="229"/>
      <c r="T316" s="231">
        <f>T317+T321+T323+T325+T327+T329</f>
        <v>0</v>
      </c>
      <c r="AR316" s="232" t="s">
        <v>79</v>
      </c>
      <c r="AT316" s="233" t="s">
        <v>71</v>
      </c>
      <c r="AU316" s="233" t="s">
        <v>81</v>
      </c>
      <c r="AY316" s="232" t="s">
        <v>209</v>
      </c>
      <c r="BK316" s="234">
        <f>BK317+BK321+BK323+BK325+BK327+BK329</f>
        <v>0</v>
      </c>
    </row>
    <row r="317" s="15" customFormat="1" ht="14.4" customHeight="1">
      <c r="B317" s="298"/>
      <c r="C317" s="299"/>
      <c r="D317" s="300" t="s">
        <v>71</v>
      </c>
      <c r="E317" s="300" t="s">
        <v>2341</v>
      </c>
      <c r="F317" s="300" t="s">
        <v>2342</v>
      </c>
      <c r="G317" s="299"/>
      <c r="H317" s="299"/>
      <c r="I317" s="301"/>
      <c r="J317" s="302">
        <f>BK317</f>
        <v>0</v>
      </c>
      <c r="K317" s="299"/>
      <c r="L317" s="303"/>
      <c r="M317" s="304"/>
      <c r="N317" s="305"/>
      <c r="O317" s="305"/>
      <c r="P317" s="306">
        <f>SUM(P318:P320)</f>
        <v>0</v>
      </c>
      <c r="Q317" s="305"/>
      <c r="R317" s="306">
        <f>SUM(R318:R320)</f>
        <v>0</v>
      </c>
      <c r="S317" s="305"/>
      <c r="T317" s="307">
        <f>SUM(T318:T320)</f>
        <v>0</v>
      </c>
      <c r="AR317" s="308" t="s">
        <v>79</v>
      </c>
      <c r="AT317" s="309" t="s">
        <v>71</v>
      </c>
      <c r="AU317" s="309" t="s">
        <v>101</v>
      </c>
      <c r="AY317" s="308" t="s">
        <v>209</v>
      </c>
      <c r="BK317" s="310">
        <f>SUM(BK318:BK320)</f>
        <v>0</v>
      </c>
    </row>
    <row r="318" s="1" customFormat="1" ht="16.5" customHeight="1">
      <c r="B318" s="47"/>
      <c r="C318" s="237" t="s">
        <v>493</v>
      </c>
      <c r="D318" s="237" t="s">
        <v>211</v>
      </c>
      <c r="E318" s="238" t="s">
        <v>2405</v>
      </c>
      <c r="F318" s="239" t="s">
        <v>2372</v>
      </c>
      <c r="G318" s="240" t="s">
        <v>390</v>
      </c>
      <c r="H318" s="241">
        <v>30</v>
      </c>
      <c r="I318" s="242"/>
      <c r="J318" s="243">
        <f>ROUND(I318*H318,2)</f>
        <v>0</v>
      </c>
      <c r="K318" s="239" t="s">
        <v>21</v>
      </c>
      <c r="L318" s="73"/>
      <c r="M318" s="244" t="s">
        <v>21</v>
      </c>
      <c r="N318" s="245" t="s">
        <v>43</v>
      </c>
      <c r="O318" s="48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AR318" s="25" t="s">
        <v>358</v>
      </c>
      <c r="AT318" s="25" t="s">
        <v>211</v>
      </c>
      <c r="AU318" s="25" t="s">
        <v>216</v>
      </c>
      <c r="AY318" s="25" t="s">
        <v>209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25" t="s">
        <v>79</v>
      </c>
      <c r="BK318" s="248">
        <f>ROUND(I318*H318,2)</f>
        <v>0</v>
      </c>
      <c r="BL318" s="25" t="s">
        <v>358</v>
      </c>
      <c r="BM318" s="25" t="s">
        <v>793</v>
      </c>
    </row>
    <row r="319" s="1" customFormat="1" ht="16.5" customHeight="1">
      <c r="B319" s="47"/>
      <c r="C319" s="237" t="s">
        <v>770</v>
      </c>
      <c r="D319" s="237" t="s">
        <v>211</v>
      </c>
      <c r="E319" s="238" t="s">
        <v>2406</v>
      </c>
      <c r="F319" s="239" t="s">
        <v>2374</v>
      </c>
      <c r="G319" s="240" t="s">
        <v>390</v>
      </c>
      <c r="H319" s="241">
        <v>65</v>
      </c>
      <c r="I319" s="242"/>
      <c r="J319" s="243">
        <f>ROUND(I319*H319,2)</f>
        <v>0</v>
      </c>
      <c r="K319" s="239" t="s">
        <v>21</v>
      </c>
      <c r="L319" s="73"/>
      <c r="M319" s="244" t="s">
        <v>21</v>
      </c>
      <c r="N319" s="245" t="s">
        <v>43</v>
      </c>
      <c r="O319" s="48"/>
      <c r="P319" s="246">
        <f>O319*H319</f>
        <v>0</v>
      </c>
      <c r="Q319" s="246">
        <v>0</v>
      </c>
      <c r="R319" s="246">
        <f>Q319*H319</f>
        <v>0</v>
      </c>
      <c r="S319" s="246">
        <v>0</v>
      </c>
      <c r="T319" s="247">
        <f>S319*H319</f>
        <v>0</v>
      </c>
      <c r="AR319" s="25" t="s">
        <v>358</v>
      </c>
      <c r="AT319" s="25" t="s">
        <v>211</v>
      </c>
      <c r="AU319" s="25" t="s">
        <v>216</v>
      </c>
      <c r="AY319" s="25" t="s">
        <v>209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25" t="s">
        <v>79</v>
      </c>
      <c r="BK319" s="248">
        <f>ROUND(I319*H319,2)</f>
        <v>0</v>
      </c>
      <c r="BL319" s="25" t="s">
        <v>358</v>
      </c>
      <c r="BM319" s="25" t="s">
        <v>797</v>
      </c>
    </row>
    <row r="320" s="1" customFormat="1" ht="16.5" customHeight="1">
      <c r="B320" s="47"/>
      <c r="C320" s="237" t="s">
        <v>499</v>
      </c>
      <c r="D320" s="237" t="s">
        <v>211</v>
      </c>
      <c r="E320" s="238" t="s">
        <v>2407</v>
      </c>
      <c r="F320" s="239" t="s">
        <v>2408</v>
      </c>
      <c r="G320" s="240" t="s">
        <v>390</v>
      </c>
      <c r="H320" s="241">
        <v>25</v>
      </c>
      <c r="I320" s="242"/>
      <c r="J320" s="243">
        <f>ROUND(I320*H320,2)</f>
        <v>0</v>
      </c>
      <c r="K320" s="239" t="s">
        <v>21</v>
      </c>
      <c r="L320" s="73"/>
      <c r="M320" s="244" t="s">
        <v>21</v>
      </c>
      <c r="N320" s="245" t="s">
        <v>43</v>
      </c>
      <c r="O320" s="48"/>
      <c r="P320" s="246">
        <f>O320*H320</f>
        <v>0</v>
      </c>
      <c r="Q320" s="246">
        <v>0</v>
      </c>
      <c r="R320" s="246">
        <f>Q320*H320</f>
        <v>0</v>
      </c>
      <c r="S320" s="246">
        <v>0</v>
      </c>
      <c r="T320" s="247">
        <f>S320*H320</f>
        <v>0</v>
      </c>
      <c r="AR320" s="25" t="s">
        <v>358</v>
      </c>
      <c r="AT320" s="25" t="s">
        <v>211</v>
      </c>
      <c r="AU320" s="25" t="s">
        <v>216</v>
      </c>
      <c r="AY320" s="25" t="s">
        <v>209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25" t="s">
        <v>79</v>
      </c>
      <c r="BK320" s="248">
        <f>ROUND(I320*H320,2)</f>
        <v>0</v>
      </c>
      <c r="BL320" s="25" t="s">
        <v>358</v>
      </c>
      <c r="BM320" s="25" t="s">
        <v>800</v>
      </c>
    </row>
    <row r="321" s="15" customFormat="1" ht="21.6" customHeight="1">
      <c r="B321" s="298"/>
      <c r="C321" s="299"/>
      <c r="D321" s="300" t="s">
        <v>71</v>
      </c>
      <c r="E321" s="300" t="s">
        <v>2409</v>
      </c>
      <c r="F321" s="300" t="s">
        <v>2410</v>
      </c>
      <c r="G321" s="299"/>
      <c r="H321" s="299"/>
      <c r="I321" s="301"/>
      <c r="J321" s="302">
        <f>BK321</f>
        <v>0</v>
      </c>
      <c r="K321" s="299"/>
      <c r="L321" s="303"/>
      <c r="M321" s="304"/>
      <c r="N321" s="305"/>
      <c r="O321" s="305"/>
      <c r="P321" s="306">
        <f>P322</f>
        <v>0</v>
      </c>
      <c r="Q321" s="305"/>
      <c r="R321" s="306">
        <f>R322</f>
        <v>0</v>
      </c>
      <c r="S321" s="305"/>
      <c r="T321" s="307">
        <f>T322</f>
        <v>0</v>
      </c>
      <c r="AR321" s="308" t="s">
        <v>79</v>
      </c>
      <c r="AT321" s="309" t="s">
        <v>71</v>
      </c>
      <c r="AU321" s="309" t="s">
        <v>101</v>
      </c>
      <c r="AY321" s="308" t="s">
        <v>209</v>
      </c>
      <c r="BK321" s="310">
        <f>BK322</f>
        <v>0</v>
      </c>
    </row>
    <row r="322" s="1" customFormat="1" ht="16.5" customHeight="1">
      <c r="B322" s="47"/>
      <c r="C322" s="237" t="s">
        <v>777</v>
      </c>
      <c r="D322" s="237" t="s">
        <v>211</v>
      </c>
      <c r="E322" s="238" t="s">
        <v>2411</v>
      </c>
      <c r="F322" s="239" t="s">
        <v>2412</v>
      </c>
      <c r="G322" s="240" t="s">
        <v>1150</v>
      </c>
      <c r="H322" s="241">
        <v>1</v>
      </c>
      <c r="I322" s="242"/>
      <c r="J322" s="243">
        <f>ROUND(I322*H322,2)</f>
        <v>0</v>
      </c>
      <c r="K322" s="239" t="s">
        <v>21</v>
      </c>
      <c r="L322" s="73"/>
      <c r="M322" s="244" t="s">
        <v>21</v>
      </c>
      <c r="N322" s="245" t="s">
        <v>43</v>
      </c>
      <c r="O322" s="48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5" t="s">
        <v>358</v>
      </c>
      <c r="AT322" s="25" t="s">
        <v>211</v>
      </c>
      <c r="AU322" s="25" t="s">
        <v>216</v>
      </c>
      <c r="AY322" s="25" t="s">
        <v>209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5" t="s">
        <v>79</v>
      </c>
      <c r="BK322" s="248">
        <f>ROUND(I322*H322,2)</f>
        <v>0</v>
      </c>
      <c r="BL322" s="25" t="s">
        <v>358</v>
      </c>
      <c r="BM322" s="25" t="s">
        <v>805</v>
      </c>
    </row>
    <row r="323" s="15" customFormat="1" ht="21.6" customHeight="1">
      <c r="B323" s="298"/>
      <c r="C323" s="299"/>
      <c r="D323" s="300" t="s">
        <v>71</v>
      </c>
      <c r="E323" s="300" t="s">
        <v>2355</v>
      </c>
      <c r="F323" s="300" t="s">
        <v>2356</v>
      </c>
      <c r="G323" s="299"/>
      <c r="H323" s="299"/>
      <c r="I323" s="301"/>
      <c r="J323" s="302">
        <f>BK323</f>
        <v>0</v>
      </c>
      <c r="K323" s="299"/>
      <c r="L323" s="303"/>
      <c r="M323" s="304"/>
      <c r="N323" s="305"/>
      <c r="O323" s="305"/>
      <c r="P323" s="306">
        <f>P324</f>
        <v>0</v>
      </c>
      <c r="Q323" s="305"/>
      <c r="R323" s="306">
        <f>R324</f>
        <v>0</v>
      </c>
      <c r="S323" s="305"/>
      <c r="T323" s="307">
        <f>T324</f>
        <v>0</v>
      </c>
      <c r="AR323" s="308" t="s">
        <v>79</v>
      </c>
      <c r="AT323" s="309" t="s">
        <v>71</v>
      </c>
      <c r="AU323" s="309" t="s">
        <v>101</v>
      </c>
      <c r="AY323" s="308" t="s">
        <v>209</v>
      </c>
      <c r="BK323" s="310">
        <f>BK324</f>
        <v>0</v>
      </c>
    </row>
    <row r="324" s="1" customFormat="1" ht="16.5" customHeight="1">
      <c r="B324" s="47"/>
      <c r="C324" s="237" t="s">
        <v>504</v>
      </c>
      <c r="D324" s="237" t="s">
        <v>211</v>
      </c>
      <c r="E324" s="238" t="s">
        <v>2375</v>
      </c>
      <c r="F324" s="239" t="s">
        <v>2147</v>
      </c>
      <c r="G324" s="240" t="s">
        <v>1150</v>
      </c>
      <c r="H324" s="241">
        <v>1</v>
      </c>
      <c r="I324" s="242"/>
      <c r="J324" s="243">
        <f>ROUND(I324*H324,2)</f>
        <v>0</v>
      </c>
      <c r="K324" s="239" t="s">
        <v>21</v>
      </c>
      <c r="L324" s="73"/>
      <c r="M324" s="244" t="s">
        <v>21</v>
      </c>
      <c r="N324" s="245" t="s">
        <v>43</v>
      </c>
      <c r="O324" s="48"/>
      <c r="P324" s="246">
        <f>O324*H324</f>
        <v>0</v>
      </c>
      <c r="Q324" s="246">
        <v>0</v>
      </c>
      <c r="R324" s="246">
        <f>Q324*H324</f>
        <v>0</v>
      </c>
      <c r="S324" s="246">
        <v>0</v>
      </c>
      <c r="T324" s="247">
        <f>S324*H324</f>
        <v>0</v>
      </c>
      <c r="AR324" s="25" t="s">
        <v>358</v>
      </c>
      <c r="AT324" s="25" t="s">
        <v>211</v>
      </c>
      <c r="AU324" s="25" t="s">
        <v>216</v>
      </c>
      <c r="AY324" s="25" t="s">
        <v>209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25" t="s">
        <v>79</v>
      </c>
      <c r="BK324" s="248">
        <f>ROUND(I324*H324,2)</f>
        <v>0</v>
      </c>
      <c r="BL324" s="25" t="s">
        <v>358</v>
      </c>
      <c r="BM324" s="25" t="s">
        <v>808</v>
      </c>
    </row>
    <row r="325" s="15" customFormat="1" ht="21.6" customHeight="1">
      <c r="B325" s="298"/>
      <c r="C325" s="299"/>
      <c r="D325" s="300" t="s">
        <v>71</v>
      </c>
      <c r="E325" s="300" t="s">
        <v>2413</v>
      </c>
      <c r="F325" s="300" t="s">
        <v>2414</v>
      </c>
      <c r="G325" s="299"/>
      <c r="H325" s="299"/>
      <c r="I325" s="301"/>
      <c r="J325" s="302">
        <f>BK325</f>
        <v>0</v>
      </c>
      <c r="K325" s="299"/>
      <c r="L325" s="303"/>
      <c r="M325" s="304"/>
      <c r="N325" s="305"/>
      <c r="O325" s="305"/>
      <c r="P325" s="306">
        <f>P326</f>
        <v>0</v>
      </c>
      <c r="Q325" s="305"/>
      <c r="R325" s="306">
        <f>R326</f>
        <v>0</v>
      </c>
      <c r="S325" s="305"/>
      <c r="T325" s="307">
        <f>T326</f>
        <v>0</v>
      </c>
      <c r="AR325" s="308" t="s">
        <v>79</v>
      </c>
      <c r="AT325" s="309" t="s">
        <v>71</v>
      </c>
      <c r="AU325" s="309" t="s">
        <v>101</v>
      </c>
      <c r="AY325" s="308" t="s">
        <v>209</v>
      </c>
      <c r="BK325" s="310">
        <f>BK326</f>
        <v>0</v>
      </c>
    </row>
    <row r="326" s="1" customFormat="1" ht="25.5" customHeight="1">
      <c r="B326" s="47"/>
      <c r="C326" s="237" t="s">
        <v>786</v>
      </c>
      <c r="D326" s="237" t="s">
        <v>211</v>
      </c>
      <c r="E326" s="238" t="s">
        <v>2415</v>
      </c>
      <c r="F326" s="239" t="s">
        <v>2416</v>
      </c>
      <c r="G326" s="240" t="s">
        <v>390</v>
      </c>
      <c r="H326" s="241">
        <v>100</v>
      </c>
      <c r="I326" s="242"/>
      <c r="J326" s="243">
        <f>ROUND(I326*H326,2)</f>
        <v>0</v>
      </c>
      <c r="K326" s="239" t="s">
        <v>21</v>
      </c>
      <c r="L326" s="73"/>
      <c r="M326" s="244" t="s">
        <v>21</v>
      </c>
      <c r="N326" s="245" t="s">
        <v>43</v>
      </c>
      <c r="O326" s="48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AR326" s="25" t="s">
        <v>358</v>
      </c>
      <c r="AT326" s="25" t="s">
        <v>211</v>
      </c>
      <c r="AU326" s="25" t="s">
        <v>216</v>
      </c>
      <c r="AY326" s="25" t="s">
        <v>209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5" t="s">
        <v>79</v>
      </c>
      <c r="BK326" s="248">
        <f>ROUND(I326*H326,2)</f>
        <v>0</v>
      </c>
      <c r="BL326" s="25" t="s">
        <v>358</v>
      </c>
      <c r="BM326" s="25" t="s">
        <v>836</v>
      </c>
    </row>
    <row r="327" s="15" customFormat="1" ht="21.6" customHeight="1">
      <c r="B327" s="298"/>
      <c r="C327" s="299"/>
      <c r="D327" s="300" t="s">
        <v>71</v>
      </c>
      <c r="E327" s="300" t="s">
        <v>2417</v>
      </c>
      <c r="F327" s="300" t="s">
        <v>2418</v>
      </c>
      <c r="G327" s="299"/>
      <c r="H327" s="299"/>
      <c r="I327" s="301"/>
      <c r="J327" s="302">
        <f>BK327</f>
        <v>0</v>
      </c>
      <c r="K327" s="299"/>
      <c r="L327" s="303"/>
      <c r="M327" s="304"/>
      <c r="N327" s="305"/>
      <c r="O327" s="305"/>
      <c r="P327" s="306">
        <f>P328</f>
        <v>0</v>
      </c>
      <c r="Q327" s="305"/>
      <c r="R327" s="306">
        <f>R328</f>
        <v>0</v>
      </c>
      <c r="S327" s="305"/>
      <c r="T327" s="307">
        <f>T328</f>
        <v>0</v>
      </c>
      <c r="AR327" s="308" t="s">
        <v>79</v>
      </c>
      <c r="AT327" s="309" t="s">
        <v>71</v>
      </c>
      <c r="AU327" s="309" t="s">
        <v>101</v>
      </c>
      <c r="AY327" s="308" t="s">
        <v>209</v>
      </c>
      <c r="BK327" s="310">
        <f>BK328</f>
        <v>0</v>
      </c>
    </row>
    <row r="328" s="1" customFormat="1" ht="25.5" customHeight="1">
      <c r="B328" s="47"/>
      <c r="C328" s="237" t="s">
        <v>509</v>
      </c>
      <c r="D328" s="237" t="s">
        <v>211</v>
      </c>
      <c r="E328" s="238" t="s">
        <v>2419</v>
      </c>
      <c r="F328" s="239" t="s">
        <v>2420</v>
      </c>
      <c r="G328" s="240" t="s">
        <v>1150</v>
      </c>
      <c r="H328" s="241">
        <v>1</v>
      </c>
      <c r="I328" s="242"/>
      <c r="J328" s="243">
        <f>ROUND(I328*H328,2)</f>
        <v>0</v>
      </c>
      <c r="K328" s="239" t="s">
        <v>21</v>
      </c>
      <c r="L328" s="73"/>
      <c r="M328" s="244" t="s">
        <v>21</v>
      </c>
      <c r="N328" s="245" t="s">
        <v>43</v>
      </c>
      <c r="O328" s="48"/>
      <c r="P328" s="246">
        <f>O328*H328</f>
        <v>0</v>
      </c>
      <c r="Q328" s="246">
        <v>0</v>
      </c>
      <c r="R328" s="246">
        <f>Q328*H328</f>
        <v>0</v>
      </c>
      <c r="S328" s="246">
        <v>0</v>
      </c>
      <c r="T328" s="247">
        <f>S328*H328</f>
        <v>0</v>
      </c>
      <c r="AR328" s="25" t="s">
        <v>358</v>
      </c>
      <c r="AT328" s="25" t="s">
        <v>211</v>
      </c>
      <c r="AU328" s="25" t="s">
        <v>216</v>
      </c>
      <c r="AY328" s="25" t="s">
        <v>209</v>
      </c>
      <c r="BE328" s="248">
        <f>IF(N328="základní",J328,0)</f>
        <v>0</v>
      </c>
      <c r="BF328" s="248">
        <f>IF(N328="snížená",J328,0)</f>
        <v>0</v>
      </c>
      <c r="BG328" s="248">
        <f>IF(N328="zákl. přenesená",J328,0)</f>
        <v>0</v>
      </c>
      <c r="BH328" s="248">
        <f>IF(N328="sníž. přenesená",J328,0)</f>
        <v>0</v>
      </c>
      <c r="BI328" s="248">
        <f>IF(N328="nulová",J328,0)</f>
        <v>0</v>
      </c>
      <c r="BJ328" s="25" t="s">
        <v>79</v>
      </c>
      <c r="BK328" s="248">
        <f>ROUND(I328*H328,2)</f>
        <v>0</v>
      </c>
      <c r="BL328" s="25" t="s">
        <v>358</v>
      </c>
      <c r="BM328" s="25" t="s">
        <v>841</v>
      </c>
    </row>
    <row r="329" s="15" customFormat="1" ht="21.6" customHeight="1">
      <c r="B329" s="298"/>
      <c r="C329" s="299"/>
      <c r="D329" s="300" t="s">
        <v>71</v>
      </c>
      <c r="E329" s="300" t="s">
        <v>2421</v>
      </c>
      <c r="F329" s="300" t="s">
        <v>2422</v>
      </c>
      <c r="G329" s="299"/>
      <c r="H329" s="299"/>
      <c r="I329" s="301"/>
      <c r="J329" s="302">
        <f>BK329</f>
        <v>0</v>
      </c>
      <c r="K329" s="299"/>
      <c r="L329" s="303"/>
      <c r="M329" s="304"/>
      <c r="N329" s="305"/>
      <c r="O329" s="305"/>
      <c r="P329" s="306">
        <f>P330</f>
        <v>0</v>
      </c>
      <c r="Q329" s="305"/>
      <c r="R329" s="306">
        <f>R330</f>
        <v>0</v>
      </c>
      <c r="S329" s="305"/>
      <c r="T329" s="307">
        <f>T330</f>
        <v>0</v>
      </c>
      <c r="AR329" s="308" t="s">
        <v>79</v>
      </c>
      <c r="AT329" s="309" t="s">
        <v>71</v>
      </c>
      <c r="AU329" s="309" t="s">
        <v>101</v>
      </c>
      <c r="AY329" s="308" t="s">
        <v>209</v>
      </c>
      <c r="BK329" s="310">
        <f>BK330</f>
        <v>0</v>
      </c>
    </row>
    <row r="330" s="1" customFormat="1" ht="25.5" customHeight="1">
      <c r="B330" s="47"/>
      <c r="C330" s="237" t="s">
        <v>794</v>
      </c>
      <c r="D330" s="237" t="s">
        <v>211</v>
      </c>
      <c r="E330" s="238" t="s">
        <v>2423</v>
      </c>
      <c r="F330" s="239" t="s">
        <v>2424</v>
      </c>
      <c r="G330" s="240" t="s">
        <v>1150</v>
      </c>
      <c r="H330" s="241">
        <v>2</v>
      </c>
      <c r="I330" s="242"/>
      <c r="J330" s="243">
        <f>ROUND(I330*H330,2)</f>
        <v>0</v>
      </c>
      <c r="K330" s="239" t="s">
        <v>21</v>
      </c>
      <c r="L330" s="73"/>
      <c r="M330" s="244" t="s">
        <v>21</v>
      </c>
      <c r="N330" s="245" t="s">
        <v>43</v>
      </c>
      <c r="O330" s="48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AR330" s="25" t="s">
        <v>358</v>
      </c>
      <c r="AT330" s="25" t="s">
        <v>211</v>
      </c>
      <c r="AU330" s="25" t="s">
        <v>216</v>
      </c>
      <c r="AY330" s="25" t="s">
        <v>209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25" t="s">
        <v>79</v>
      </c>
      <c r="BK330" s="248">
        <f>ROUND(I330*H330,2)</f>
        <v>0</v>
      </c>
      <c r="BL330" s="25" t="s">
        <v>358</v>
      </c>
      <c r="BM330" s="25" t="s">
        <v>846</v>
      </c>
    </row>
    <row r="331" s="11" customFormat="1" ht="29.88" customHeight="1">
      <c r="B331" s="221"/>
      <c r="C331" s="222"/>
      <c r="D331" s="223" t="s">
        <v>71</v>
      </c>
      <c r="E331" s="235" t="s">
        <v>2425</v>
      </c>
      <c r="F331" s="235" t="s">
        <v>2426</v>
      </c>
      <c r="G331" s="222"/>
      <c r="H331" s="222"/>
      <c r="I331" s="225"/>
      <c r="J331" s="236">
        <f>BK331</f>
        <v>0</v>
      </c>
      <c r="K331" s="222"/>
      <c r="L331" s="227"/>
      <c r="M331" s="228"/>
      <c r="N331" s="229"/>
      <c r="O331" s="229"/>
      <c r="P331" s="230">
        <f>P332+P345+P348+P352+P355+P358+P361+P363</f>
        <v>0</v>
      </c>
      <c r="Q331" s="229"/>
      <c r="R331" s="230">
        <f>R332+R345+R348+R352+R355+R358+R361+R363</f>
        <v>0</v>
      </c>
      <c r="S331" s="229"/>
      <c r="T331" s="231">
        <f>T332+T345+T348+T352+T355+T358+T361+T363</f>
        <v>0</v>
      </c>
      <c r="AR331" s="232" t="s">
        <v>79</v>
      </c>
      <c r="AT331" s="233" t="s">
        <v>71</v>
      </c>
      <c r="AU331" s="233" t="s">
        <v>79</v>
      </c>
      <c r="AY331" s="232" t="s">
        <v>209</v>
      </c>
      <c r="BK331" s="234">
        <f>BK332+BK345+BK348+BK352+BK355+BK358+BK361+BK363</f>
        <v>0</v>
      </c>
    </row>
    <row r="332" s="11" customFormat="1" ht="14.88" customHeight="1">
      <c r="B332" s="221"/>
      <c r="C332" s="222"/>
      <c r="D332" s="223" t="s">
        <v>71</v>
      </c>
      <c r="E332" s="235" t="s">
        <v>2427</v>
      </c>
      <c r="F332" s="235" t="s">
        <v>2428</v>
      </c>
      <c r="G332" s="222"/>
      <c r="H332" s="222"/>
      <c r="I332" s="225"/>
      <c r="J332" s="236">
        <f>BK332</f>
        <v>0</v>
      </c>
      <c r="K332" s="222"/>
      <c r="L332" s="227"/>
      <c r="M332" s="228"/>
      <c r="N332" s="229"/>
      <c r="O332" s="229"/>
      <c r="P332" s="230">
        <f>SUM(P333:P344)</f>
        <v>0</v>
      </c>
      <c r="Q332" s="229"/>
      <c r="R332" s="230">
        <f>SUM(R333:R344)</f>
        <v>0</v>
      </c>
      <c r="S332" s="229"/>
      <c r="T332" s="231">
        <f>SUM(T333:T344)</f>
        <v>0</v>
      </c>
      <c r="AR332" s="232" t="s">
        <v>79</v>
      </c>
      <c r="AT332" s="233" t="s">
        <v>71</v>
      </c>
      <c r="AU332" s="233" t="s">
        <v>81</v>
      </c>
      <c r="AY332" s="232" t="s">
        <v>209</v>
      </c>
      <c r="BK332" s="234">
        <f>SUM(BK333:BK344)</f>
        <v>0</v>
      </c>
    </row>
    <row r="333" s="1" customFormat="1" ht="25.5" customHeight="1">
      <c r="B333" s="47"/>
      <c r="C333" s="237" t="s">
        <v>513</v>
      </c>
      <c r="D333" s="237" t="s">
        <v>211</v>
      </c>
      <c r="E333" s="238" t="s">
        <v>2429</v>
      </c>
      <c r="F333" s="239" t="s">
        <v>2430</v>
      </c>
      <c r="G333" s="240" t="s">
        <v>1150</v>
      </c>
      <c r="H333" s="241">
        <v>1</v>
      </c>
      <c r="I333" s="242"/>
      <c r="J333" s="243">
        <f>ROUND(I333*H333,2)</f>
        <v>0</v>
      </c>
      <c r="K333" s="239" t="s">
        <v>21</v>
      </c>
      <c r="L333" s="73"/>
      <c r="M333" s="244" t="s">
        <v>21</v>
      </c>
      <c r="N333" s="245" t="s">
        <v>43</v>
      </c>
      <c r="O333" s="48"/>
      <c r="P333" s="246">
        <f>O333*H333</f>
        <v>0</v>
      </c>
      <c r="Q333" s="246">
        <v>0</v>
      </c>
      <c r="R333" s="246">
        <f>Q333*H333</f>
        <v>0</v>
      </c>
      <c r="S333" s="246">
        <v>0</v>
      </c>
      <c r="T333" s="247">
        <f>S333*H333</f>
        <v>0</v>
      </c>
      <c r="AR333" s="25" t="s">
        <v>358</v>
      </c>
      <c r="AT333" s="25" t="s">
        <v>211</v>
      </c>
      <c r="AU333" s="25" t="s">
        <v>101</v>
      </c>
      <c r="AY333" s="25" t="s">
        <v>209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25" t="s">
        <v>79</v>
      </c>
      <c r="BK333" s="248">
        <f>ROUND(I333*H333,2)</f>
        <v>0</v>
      </c>
      <c r="BL333" s="25" t="s">
        <v>358</v>
      </c>
      <c r="BM333" s="25" t="s">
        <v>848</v>
      </c>
    </row>
    <row r="334" s="1" customFormat="1" ht="16.5" customHeight="1">
      <c r="B334" s="47"/>
      <c r="C334" s="237" t="s">
        <v>802</v>
      </c>
      <c r="D334" s="237" t="s">
        <v>211</v>
      </c>
      <c r="E334" s="238" t="s">
        <v>2431</v>
      </c>
      <c r="F334" s="239" t="s">
        <v>2432</v>
      </c>
      <c r="G334" s="240" t="s">
        <v>1150</v>
      </c>
      <c r="H334" s="241">
        <v>1</v>
      </c>
      <c r="I334" s="242"/>
      <c r="J334" s="243">
        <f>ROUND(I334*H334,2)</f>
        <v>0</v>
      </c>
      <c r="K334" s="239" t="s">
        <v>21</v>
      </c>
      <c r="L334" s="73"/>
      <c r="M334" s="244" t="s">
        <v>21</v>
      </c>
      <c r="N334" s="245" t="s">
        <v>43</v>
      </c>
      <c r="O334" s="48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AR334" s="25" t="s">
        <v>358</v>
      </c>
      <c r="AT334" s="25" t="s">
        <v>211</v>
      </c>
      <c r="AU334" s="25" t="s">
        <v>101</v>
      </c>
      <c r="AY334" s="25" t="s">
        <v>209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25" t="s">
        <v>79</v>
      </c>
      <c r="BK334" s="248">
        <f>ROUND(I334*H334,2)</f>
        <v>0</v>
      </c>
      <c r="BL334" s="25" t="s">
        <v>358</v>
      </c>
      <c r="BM334" s="25" t="s">
        <v>854</v>
      </c>
    </row>
    <row r="335" s="1" customFormat="1" ht="16.5" customHeight="1">
      <c r="B335" s="47"/>
      <c r="C335" s="237" t="s">
        <v>517</v>
      </c>
      <c r="D335" s="237" t="s">
        <v>211</v>
      </c>
      <c r="E335" s="238" t="s">
        <v>2433</v>
      </c>
      <c r="F335" s="239" t="s">
        <v>2434</v>
      </c>
      <c r="G335" s="240" t="s">
        <v>1150</v>
      </c>
      <c r="H335" s="241">
        <v>1</v>
      </c>
      <c r="I335" s="242"/>
      <c r="J335" s="243">
        <f>ROUND(I335*H335,2)</f>
        <v>0</v>
      </c>
      <c r="K335" s="239" t="s">
        <v>21</v>
      </c>
      <c r="L335" s="73"/>
      <c r="M335" s="244" t="s">
        <v>21</v>
      </c>
      <c r="N335" s="245" t="s">
        <v>43</v>
      </c>
      <c r="O335" s="48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AR335" s="25" t="s">
        <v>358</v>
      </c>
      <c r="AT335" s="25" t="s">
        <v>211</v>
      </c>
      <c r="AU335" s="25" t="s">
        <v>101</v>
      </c>
      <c r="AY335" s="25" t="s">
        <v>209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5" t="s">
        <v>79</v>
      </c>
      <c r="BK335" s="248">
        <f>ROUND(I335*H335,2)</f>
        <v>0</v>
      </c>
      <c r="BL335" s="25" t="s">
        <v>358</v>
      </c>
      <c r="BM335" s="25" t="s">
        <v>858</v>
      </c>
    </row>
    <row r="336" s="1" customFormat="1" ht="16.5" customHeight="1">
      <c r="B336" s="47"/>
      <c r="C336" s="237" t="s">
        <v>814</v>
      </c>
      <c r="D336" s="237" t="s">
        <v>211</v>
      </c>
      <c r="E336" s="238" t="s">
        <v>2435</v>
      </c>
      <c r="F336" s="239" t="s">
        <v>2436</v>
      </c>
      <c r="G336" s="240" t="s">
        <v>1150</v>
      </c>
      <c r="H336" s="241">
        <v>3</v>
      </c>
      <c r="I336" s="242"/>
      <c r="J336" s="243">
        <f>ROUND(I336*H336,2)</f>
        <v>0</v>
      </c>
      <c r="K336" s="239" t="s">
        <v>21</v>
      </c>
      <c r="L336" s="73"/>
      <c r="M336" s="244" t="s">
        <v>21</v>
      </c>
      <c r="N336" s="245" t="s">
        <v>43</v>
      </c>
      <c r="O336" s="48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AR336" s="25" t="s">
        <v>358</v>
      </c>
      <c r="AT336" s="25" t="s">
        <v>211</v>
      </c>
      <c r="AU336" s="25" t="s">
        <v>101</v>
      </c>
      <c r="AY336" s="25" t="s">
        <v>209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25" t="s">
        <v>79</v>
      </c>
      <c r="BK336" s="248">
        <f>ROUND(I336*H336,2)</f>
        <v>0</v>
      </c>
      <c r="BL336" s="25" t="s">
        <v>358</v>
      </c>
      <c r="BM336" s="25" t="s">
        <v>863</v>
      </c>
    </row>
    <row r="337" s="1" customFormat="1" ht="16.5" customHeight="1">
      <c r="B337" s="47"/>
      <c r="C337" s="237" t="s">
        <v>521</v>
      </c>
      <c r="D337" s="237" t="s">
        <v>211</v>
      </c>
      <c r="E337" s="238" t="s">
        <v>2437</v>
      </c>
      <c r="F337" s="239" t="s">
        <v>2438</v>
      </c>
      <c r="G337" s="240" t="s">
        <v>1150</v>
      </c>
      <c r="H337" s="241">
        <v>1</v>
      </c>
      <c r="I337" s="242"/>
      <c r="J337" s="243">
        <f>ROUND(I337*H337,2)</f>
        <v>0</v>
      </c>
      <c r="K337" s="239" t="s">
        <v>21</v>
      </c>
      <c r="L337" s="73"/>
      <c r="M337" s="244" t="s">
        <v>21</v>
      </c>
      <c r="N337" s="245" t="s">
        <v>43</v>
      </c>
      <c r="O337" s="48"/>
      <c r="P337" s="246">
        <f>O337*H337</f>
        <v>0</v>
      </c>
      <c r="Q337" s="246">
        <v>0</v>
      </c>
      <c r="R337" s="246">
        <f>Q337*H337</f>
        <v>0</v>
      </c>
      <c r="S337" s="246">
        <v>0</v>
      </c>
      <c r="T337" s="247">
        <f>S337*H337</f>
        <v>0</v>
      </c>
      <c r="AR337" s="25" t="s">
        <v>358</v>
      </c>
      <c r="AT337" s="25" t="s">
        <v>211</v>
      </c>
      <c r="AU337" s="25" t="s">
        <v>101</v>
      </c>
      <c r="AY337" s="25" t="s">
        <v>209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25" t="s">
        <v>79</v>
      </c>
      <c r="BK337" s="248">
        <f>ROUND(I337*H337,2)</f>
        <v>0</v>
      </c>
      <c r="BL337" s="25" t="s">
        <v>358</v>
      </c>
      <c r="BM337" s="25" t="s">
        <v>865</v>
      </c>
    </row>
    <row r="338" s="1" customFormat="1" ht="16.5" customHeight="1">
      <c r="B338" s="47"/>
      <c r="C338" s="237" t="s">
        <v>823</v>
      </c>
      <c r="D338" s="237" t="s">
        <v>211</v>
      </c>
      <c r="E338" s="238" t="s">
        <v>2439</v>
      </c>
      <c r="F338" s="239" t="s">
        <v>2440</v>
      </c>
      <c r="G338" s="240" t="s">
        <v>1150</v>
      </c>
      <c r="H338" s="241">
        <v>1</v>
      </c>
      <c r="I338" s="242"/>
      <c r="J338" s="243">
        <f>ROUND(I338*H338,2)</f>
        <v>0</v>
      </c>
      <c r="K338" s="239" t="s">
        <v>21</v>
      </c>
      <c r="L338" s="73"/>
      <c r="M338" s="244" t="s">
        <v>21</v>
      </c>
      <c r="N338" s="245" t="s">
        <v>43</v>
      </c>
      <c r="O338" s="48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AR338" s="25" t="s">
        <v>358</v>
      </c>
      <c r="AT338" s="25" t="s">
        <v>211</v>
      </c>
      <c r="AU338" s="25" t="s">
        <v>101</v>
      </c>
      <c r="AY338" s="25" t="s">
        <v>209</v>
      </c>
      <c r="BE338" s="248">
        <f>IF(N338="základní",J338,0)</f>
        <v>0</v>
      </c>
      <c r="BF338" s="248">
        <f>IF(N338="snížená",J338,0)</f>
        <v>0</v>
      </c>
      <c r="BG338" s="248">
        <f>IF(N338="zákl. přenesená",J338,0)</f>
        <v>0</v>
      </c>
      <c r="BH338" s="248">
        <f>IF(N338="sníž. přenesená",J338,0)</f>
        <v>0</v>
      </c>
      <c r="BI338" s="248">
        <f>IF(N338="nulová",J338,0)</f>
        <v>0</v>
      </c>
      <c r="BJ338" s="25" t="s">
        <v>79</v>
      </c>
      <c r="BK338" s="248">
        <f>ROUND(I338*H338,2)</f>
        <v>0</v>
      </c>
      <c r="BL338" s="25" t="s">
        <v>358</v>
      </c>
      <c r="BM338" s="25" t="s">
        <v>870</v>
      </c>
    </row>
    <row r="339" s="1" customFormat="1" ht="16.5" customHeight="1">
      <c r="B339" s="47"/>
      <c r="C339" s="237" t="s">
        <v>528</v>
      </c>
      <c r="D339" s="237" t="s">
        <v>211</v>
      </c>
      <c r="E339" s="238" t="s">
        <v>2441</v>
      </c>
      <c r="F339" s="239" t="s">
        <v>2442</v>
      </c>
      <c r="G339" s="240" t="s">
        <v>1150</v>
      </c>
      <c r="H339" s="241">
        <v>2</v>
      </c>
      <c r="I339" s="242"/>
      <c r="J339" s="243">
        <f>ROUND(I339*H339,2)</f>
        <v>0</v>
      </c>
      <c r="K339" s="239" t="s">
        <v>21</v>
      </c>
      <c r="L339" s="73"/>
      <c r="M339" s="244" t="s">
        <v>21</v>
      </c>
      <c r="N339" s="245" t="s">
        <v>43</v>
      </c>
      <c r="O339" s="48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AR339" s="25" t="s">
        <v>358</v>
      </c>
      <c r="AT339" s="25" t="s">
        <v>211</v>
      </c>
      <c r="AU339" s="25" t="s">
        <v>101</v>
      </c>
      <c r="AY339" s="25" t="s">
        <v>209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25" t="s">
        <v>79</v>
      </c>
      <c r="BK339" s="248">
        <f>ROUND(I339*H339,2)</f>
        <v>0</v>
      </c>
      <c r="BL339" s="25" t="s">
        <v>358</v>
      </c>
      <c r="BM339" s="25" t="s">
        <v>875</v>
      </c>
    </row>
    <row r="340" s="1" customFormat="1" ht="16.5" customHeight="1">
      <c r="B340" s="47"/>
      <c r="C340" s="237" t="s">
        <v>833</v>
      </c>
      <c r="D340" s="237" t="s">
        <v>211</v>
      </c>
      <c r="E340" s="238" t="s">
        <v>2443</v>
      </c>
      <c r="F340" s="239" t="s">
        <v>2444</v>
      </c>
      <c r="G340" s="240" t="s">
        <v>1150</v>
      </c>
      <c r="H340" s="241">
        <v>8</v>
      </c>
      <c r="I340" s="242"/>
      <c r="J340" s="243">
        <f>ROUND(I340*H340,2)</f>
        <v>0</v>
      </c>
      <c r="K340" s="239" t="s">
        <v>21</v>
      </c>
      <c r="L340" s="73"/>
      <c r="M340" s="244" t="s">
        <v>21</v>
      </c>
      <c r="N340" s="245" t="s">
        <v>43</v>
      </c>
      <c r="O340" s="48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AR340" s="25" t="s">
        <v>358</v>
      </c>
      <c r="AT340" s="25" t="s">
        <v>211</v>
      </c>
      <c r="AU340" s="25" t="s">
        <v>101</v>
      </c>
      <c r="AY340" s="25" t="s">
        <v>209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25" t="s">
        <v>79</v>
      </c>
      <c r="BK340" s="248">
        <f>ROUND(I340*H340,2)</f>
        <v>0</v>
      </c>
      <c r="BL340" s="25" t="s">
        <v>358</v>
      </c>
      <c r="BM340" s="25" t="s">
        <v>880</v>
      </c>
    </row>
    <row r="341" s="1" customFormat="1" ht="16.5" customHeight="1">
      <c r="B341" s="47"/>
      <c r="C341" s="237" t="s">
        <v>533</v>
      </c>
      <c r="D341" s="237" t="s">
        <v>211</v>
      </c>
      <c r="E341" s="238" t="s">
        <v>2445</v>
      </c>
      <c r="F341" s="239" t="s">
        <v>2446</v>
      </c>
      <c r="G341" s="240" t="s">
        <v>1150</v>
      </c>
      <c r="H341" s="241">
        <v>2</v>
      </c>
      <c r="I341" s="242"/>
      <c r="J341" s="243">
        <f>ROUND(I341*H341,2)</f>
        <v>0</v>
      </c>
      <c r="K341" s="239" t="s">
        <v>21</v>
      </c>
      <c r="L341" s="73"/>
      <c r="M341" s="244" t="s">
        <v>21</v>
      </c>
      <c r="N341" s="245" t="s">
        <v>43</v>
      </c>
      <c r="O341" s="48"/>
      <c r="P341" s="246">
        <f>O341*H341</f>
        <v>0</v>
      </c>
      <c r="Q341" s="246">
        <v>0</v>
      </c>
      <c r="R341" s="246">
        <f>Q341*H341</f>
        <v>0</v>
      </c>
      <c r="S341" s="246">
        <v>0</v>
      </c>
      <c r="T341" s="247">
        <f>S341*H341</f>
        <v>0</v>
      </c>
      <c r="AR341" s="25" t="s">
        <v>358</v>
      </c>
      <c r="AT341" s="25" t="s">
        <v>211</v>
      </c>
      <c r="AU341" s="25" t="s">
        <v>101</v>
      </c>
      <c r="AY341" s="25" t="s">
        <v>209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25" t="s">
        <v>79</v>
      </c>
      <c r="BK341" s="248">
        <f>ROUND(I341*H341,2)</f>
        <v>0</v>
      </c>
      <c r="BL341" s="25" t="s">
        <v>358</v>
      </c>
      <c r="BM341" s="25" t="s">
        <v>884</v>
      </c>
    </row>
    <row r="342" s="1" customFormat="1" ht="16.5" customHeight="1">
      <c r="B342" s="47"/>
      <c r="C342" s="237" t="s">
        <v>843</v>
      </c>
      <c r="D342" s="237" t="s">
        <v>211</v>
      </c>
      <c r="E342" s="238" t="s">
        <v>2447</v>
      </c>
      <c r="F342" s="239" t="s">
        <v>2448</v>
      </c>
      <c r="G342" s="240" t="s">
        <v>1150</v>
      </c>
      <c r="H342" s="241">
        <v>1</v>
      </c>
      <c r="I342" s="242"/>
      <c r="J342" s="243">
        <f>ROUND(I342*H342,2)</f>
        <v>0</v>
      </c>
      <c r="K342" s="239" t="s">
        <v>21</v>
      </c>
      <c r="L342" s="73"/>
      <c r="M342" s="244" t="s">
        <v>21</v>
      </c>
      <c r="N342" s="245" t="s">
        <v>43</v>
      </c>
      <c r="O342" s="48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AR342" s="25" t="s">
        <v>358</v>
      </c>
      <c r="AT342" s="25" t="s">
        <v>211</v>
      </c>
      <c r="AU342" s="25" t="s">
        <v>101</v>
      </c>
      <c r="AY342" s="25" t="s">
        <v>209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25" t="s">
        <v>79</v>
      </c>
      <c r="BK342" s="248">
        <f>ROUND(I342*H342,2)</f>
        <v>0</v>
      </c>
      <c r="BL342" s="25" t="s">
        <v>358</v>
      </c>
      <c r="BM342" s="25" t="s">
        <v>889</v>
      </c>
    </row>
    <row r="343" s="1" customFormat="1" ht="16.5" customHeight="1">
      <c r="B343" s="47"/>
      <c r="C343" s="237" t="s">
        <v>537</v>
      </c>
      <c r="D343" s="237" t="s">
        <v>211</v>
      </c>
      <c r="E343" s="238" t="s">
        <v>2449</v>
      </c>
      <c r="F343" s="239" t="s">
        <v>2450</v>
      </c>
      <c r="G343" s="240" t="s">
        <v>1150</v>
      </c>
      <c r="H343" s="241">
        <v>1</v>
      </c>
      <c r="I343" s="242"/>
      <c r="J343" s="243">
        <f>ROUND(I343*H343,2)</f>
        <v>0</v>
      </c>
      <c r="K343" s="239" t="s">
        <v>21</v>
      </c>
      <c r="L343" s="73"/>
      <c r="M343" s="244" t="s">
        <v>21</v>
      </c>
      <c r="N343" s="245" t="s">
        <v>43</v>
      </c>
      <c r="O343" s="48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AR343" s="25" t="s">
        <v>358</v>
      </c>
      <c r="AT343" s="25" t="s">
        <v>211</v>
      </c>
      <c r="AU343" s="25" t="s">
        <v>101</v>
      </c>
      <c r="AY343" s="25" t="s">
        <v>209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25" t="s">
        <v>79</v>
      </c>
      <c r="BK343" s="248">
        <f>ROUND(I343*H343,2)</f>
        <v>0</v>
      </c>
      <c r="BL343" s="25" t="s">
        <v>358</v>
      </c>
      <c r="BM343" s="25" t="s">
        <v>1416</v>
      </c>
    </row>
    <row r="344" s="1" customFormat="1" ht="16.5" customHeight="1">
      <c r="B344" s="47"/>
      <c r="C344" s="237" t="s">
        <v>851</v>
      </c>
      <c r="D344" s="237" t="s">
        <v>211</v>
      </c>
      <c r="E344" s="238" t="s">
        <v>2451</v>
      </c>
      <c r="F344" s="239" t="s">
        <v>2452</v>
      </c>
      <c r="G344" s="240" t="s">
        <v>1150</v>
      </c>
      <c r="H344" s="241">
        <v>15</v>
      </c>
      <c r="I344" s="242"/>
      <c r="J344" s="243">
        <f>ROUND(I344*H344,2)</f>
        <v>0</v>
      </c>
      <c r="K344" s="239" t="s">
        <v>21</v>
      </c>
      <c r="L344" s="73"/>
      <c r="M344" s="244" t="s">
        <v>21</v>
      </c>
      <c r="N344" s="245" t="s">
        <v>43</v>
      </c>
      <c r="O344" s="48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AR344" s="25" t="s">
        <v>358</v>
      </c>
      <c r="AT344" s="25" t="s">
        <v>211</v>
      </c>
      <c r="AU344" s="25" t="s">
        <v>101</v>
      </c>
      <c r="AY344" s="25" t="s">
        <v>209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25" t="s">
        <v>79</v>
      </c>
      <c r="BK344" s="248">
        <f>ROUND(I344*H344,2)</f>
        <v>0</v>
      </c>
      <c r="BL344" s="25" t="s">
        <v>358</v>
      </c>
      <c r="BM344" s="25" t="s">
        <v>893</v>
      </c>
    </row>
    <row r="345" s="11" customFormat="1" ht="22.32" customHeight="1">
      <c r="B345" s="221"/>
      <c r="C345" s="222"/>
      <c r="D345" s="223" t="s">
        <v>71</v>
      </c>
      <c r="E345" s="235" t="s">
        <v>2453</v>
      </c>
      <c r="F345" s="235" t="s">
        <v>2454</v>
      </c>
      <c r="G345" s="222"/>
      <c r="H345" s="222"/>
      <c r="I345" s="225"/>
      <c r="J345" s="236">
        <f>BK345</f>
        <v>0</v>
      </c>
      <c r="K345" s="222"/>
      <c r="L345" s="227"/>
      <c r="M345" s="228"/>
      <c r="N345" s="229"/>
      <c r="O345" s="229"/>
      <c r="P345" s="230">
        <f>SUM(P346:P347)</f>
        <v>0</v>
      </c>
      <c r="Q345" s="229"/>
      <c r="R345" s="230">
        <f>SUM(R346:R347)</f>
        <v>0</v>
      </c>
      <c r="S345" s="229"/>
      <c r="T345" s="231">
        <f>SUM(T346:T347)</f>
        <v>0</v>
      </c>
      <c r="AR345" s="232" t="s">
        <v>79</v>
      </c>
      <c r="AT345" s="233" t="s">
        <v>71</v>
      </c>
      <c r="AU345" s="233" t="s">
        <v>81</v>
      </c>
      <c r="AY345" s="232" t="s">
        <v>209</v>
      </c>
      <c r="BK345" s="234">
        <f>SUM(BK346:BK347)</f>
        <v>0</v>
      </c>
    </row>
    <row r="346" s="1" customFormat="1" ht="16.5" customHeight="1">
      <c r="B346" s="47"/>
      <c r="C346" s="237" t="s">
        <v>542</v>
      </c>
      <c r="D346" s="237" t="s">
        <v>211</v>
      </c>
      <c r="E346" s="238" t="s">
        <v>2455</v>
      </c>
      <c r="F346" s="239" t="s">
        <v>2456</v>
      </c>
      <c r="G346" s="240" t="s">
        <v>390</v>
      </c>
      <c r="H346" s="241">
        <v>320</v>
      </c>
      <c r="I346" s="242"/>
      <c r="J346" s="243">
        <f>ROUND(I346*H346,2)</f>
        <v>0</v>
      </c>
      <c r="K346" s="239" t="s">
        <v>21</v>
      </c>
      <c r="L346" s="73"/>
      <c r="M346" s="244" t="s">
        <v>21</v>
      </c>
      <c r="N346" s="245" t="s">
        <v>43</v>
      </c>
      <c r="O346" s="48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AR346" s="25" t="s">
        <v>358</v>
      </c>
      <c r="AT346" s="25" t="s">
        <v>211</v>
      </c>
      <c r="AU346" s="25" t="s">
        <v>101</v>
      </c>
      <c r="AY346" s="25" t="s">
        <v>209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25" t="s">
        <v>79</v>
      </c>
      <c r="BK346" s="248">
        <f>ROUND(I346*H346,2)</f>
        <v>0</v>
      </c>
      <c r="BL346" s="25" t="s">
        <v>358</v>
      </c>
      <c r="BM346" s="25" t="s">
        <v>898</v>
      </c>
    </row>
    <row r="347" s="1" customFormat="1" ht="16.5" customHeight="1">
      <c r="B347" s="47"/>
      <c r="C347" s="237" t="s">
        <v>860</v>
      </c>
      <c r="D347" s="237" t="s">
        <v>211</v>
      </c>
      <c r="E347" s="238" t="s">
        <v>2457</v>
      </c>
      <c r="F347" s="239" t="s">
        <v>2458</v>
      </c>
      <c r="G347" s="240" t="s">
        <v>390</v>
      </c>
      <c r="H347" s="241">
        <v>20</v>
      </c>
      <c r="I347" s="242"/>
      <c r="J347" s="243">
        <f>ROUND(I347*H347,2)</f>
        <v>0</v>
      </c>
      <c r="K347" s="239" t="s">
        <v>21</v>
      </c>
      <c r="L347" s="73"/>
      <c r="M347" s="244" t="s">
        <v>21</v>
      </c>
      <c r="N347" s="245" t="s">
        <v>43</v>
      </c>
      <c r="O347" s="48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AR347" s="25" t="s">
        <v>358</v>
      </c>
      <c r="AT347" s="25" t="s">
        <v>211</v>
      </c>
      <c r="AU347" s="25" t="s">
        <v>101</v>
      </c>
      <c r="AY347" s="25" t="s">
        <v>209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25" t="s">
        <v>79</v>
      </c>
      <c r="BK347" s="248">
        <f>ROUND(I347*H347,2)</f>
        <v>0</v>
      </c>
      <c r="BL347" s="25" t="s">
        <v>358</v>
      </c>
      <c r="BM347" s="25" t="s">
        <v>902</v>
      </c>
    </row>
    <row r="348" s="11" customFormat="1" ht="22.32" customHeight="1">
      <c r="B348" s="221"/>
      <c r="C348" s="222"/>
      <c r="D348" s="223" t="s">
        <v>71</v>
      </c>
      <c r="E348" s="235" t="s">
        <v>2459</v>
      </c>
      <c r="F348" s="235" t="s">
        <v>2460</v>
      </c>
      <c r="G348" s="222"/>
      <c r="H348" s="222"/>
      <c r="I348" s="225"/>
      <c r="J348" s="236">
        <f>BK348</f>
        <v>0</v>
      </c>
      <c r="K348" s="222"/>
      <c r="L348" s="227"/>
      <c r="M348" s="228"/>
      <c r="N348" s="229"/>
      <c r="O348" s="229"/>
      <c r="P348" s="230">
        <f>SUM(P349:P351)</f>
        <v>0</v>
      </c>
      <c r="Q348" s="229"/>
      <c r="R348" s="230">
        <f>SUM(R349:R351)</f>
        <v>0</v>
      </c>
      <c r="S348" s="229"/>
      <c r="T348" s="231">
        <f>SUM(T349:T351)</f>
        <v>0</v>
      </c>
      <c r="AR348" s="232" t="s">
        <v>79</v>
      </c>
      <c r="AT348" s="233" t="s">
        <v>71</v>
      </c>
      <c r="AU348" s="233" t="s">
        <v>81</v>
      </c>
      <c r="AY348" s="232" t="s">
        <v>209</v>
      </c>
      <c r="BK348" s="234">
        <f>SUM(BK349:BK351)</f>
        <v>0</v>
      </c>
    </row>
    <row r="349" s="1" customFormat="1" ht="16.5" customHeight="1">
      <c r="B349" s="47"/>
      <c r="C349" s="237" t="s">
        <v>546</v>
      </c>
      <c r="D349" s="237" t="s">
        <v>211</v>
      </c>
      <c r="E349" s="238" t="s">
        <v>2461</v>
      </c>
      <c r="F349" s="239" t="s">
        <v>2462</v>
      </c>
      <c r="G349" s="240" t="s">
        <v>390</v>
      </c>
      <c r="H349" s="241">
        <v>100</v>
      </c>
      <c r="I349" s="242"/>
      <c r="J349" s="243">
        <f>ROUND(I349*H349,2)</f>
        <v>0</v>
      </c>
      <c r="K349" s="239" t="s">
        <v>21</v>
      </c>
      <c r="L349" s="73"/>
      <c r="M349" s="244" t="s">
        <v>21</v>
      </c>
      <c r="N349" s="245" t="s">
        <v>43</v>
      </c>
      <c r="O349" s="48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AR349" s="25" t="s">
        <v>358</v>
      </c>
      <c r="AT349" s="25" t="s">
        <v>211</v>
      </c>
      <c r="AU349" s="25" t="s">
        <v>101</v>
      </c>
      <c r="AY349" s="25" t="s">
        <v>209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25" t="s">
        <v>79</v>
      </c>
      <c r="BK349" s="248">
        <f>ROUND(I349*H349,2)</f>
        <v>0</v>
      </c>
      <c r="BL349" s="25" t="s">
        <v>358</v>
      </c>
      <c r="BM349" s="25" t="s">
        <v>906</v>
      </c>
    </row>
    <row r="350" s="1" customFormat="1" ht="16.5" customHeight="1">
      <c r="B350" s="47"/>
      <c r="C350" s="237" t="s">
        <v>867</v>
      </c>
      <c r="D350" s="237" t="s">
        <v>211</v>
      </c>
      <c r="E350" s="238" t="s">
        <v>2463</v>
      </c>
      <c r="F350" s="239" t="s">
        <v>2464</v>
      </c>
      <c r="G350" s="240" t="s">
        <v>390</v>
      </c>
      <c r="H350" s="241">
        <v>75</v>
      </c>
      <c r="I350" s="242"/>
      <c r="J350" s="243">
        <f>ROUND(I350*H350,2)</f>
        <v>0</v>
      </c>
      <c r="K350" s="239" t="s">
        <v>21</v>
      </c>
      <c r="L350" s="73"/>
      <c r="M350" s="244" t="s">
        <v>21</v>
      </c>
      <c r="N350" s="245" t="s">
        <v>43</v>
      </c>
      <c r="O350" s="48"/>
      <c r="P350" s="246">
        <f>O350*H350</f>
        <v>0</v>
      </c>
      <c r="Q350" s="246">
        <v>0</v>
      </c>
      <c r="R350" s="246">
        <f>Q350*H350</f>
        <v>0</v>
      </c>
      <c r="S350" s="246">
        <v>0</v>
      </c>
      <c r="T350" s="247">
        <f>S350*H350</f>
        <v>0</v>
      </c>
      <c r="AR350" s="25" t="s">
        <v>358</v>
      </c>
      <c r="AT350" s="25" t="s">
        <v>211</v>
      </c>
      <c r="AU350" s="25" t="s">
        <v>101</v>
      </c>
      <c r="AY350" s="25" t="s">
        <v>209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25" t="s">
        <v>79</v>
      </c>
      <c r="BK350" s="248">
        <f>ROUND(I350*H350,2)</f>
        <v>0</v>
      </c>
      <c r="BL350" s="25" t="s">
        <v>358</v>
      </c>
      <c r="BM350" s="25" t="s">
        <v>910</v>
      </c>
    </row>
    <row r="351" s="1" customFormat="1" ht="16.5" customHeight="1">
      <c r="B351" s="47"/>
      <c r="C351" s="237" t="s">
        <v>553</v>
      </c>
      <c r="D351" s="237" t="s">
        <v>211</v>
      </c>
      <c r="E351" s="238" t="s">
        <v>2465</v>
      </c>
      <c r="F351" s="239" t="s">
        <v>2466</v>
      </c>
      <c r="G351" s="240" t="s">
        <v>390</v>
      </c>
      <c r="H351" s="241">
        <v>15</v>
      </c>
      <c r="I351" s="242"/>
      <c r="J351" s="243">
        <f>ROUND(I351*H351,2)</f>
        <v>0</v>
      </c>
      <c r="K351" s="239" t="s">
        <v>21</v>
      </c>
      <c r="L351" s="73"/>
      <c r="M351" s="244" t="s">
        <v>21</v>
      </c>
      <c r="N351" s="245" t="s">
        <v>43</v>
      </c>
      <c r="O351" s="48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AR351" s="25" t="s">
        <v>358</v>
      </c>
      <c r="AT351" s="25" t="s">
        <v>211</v>
      </c>
      <c r="AU351" s="25" t="s">
        <v>101</v>
      </c>
      <c r="AY351" s="25" t="s">
        <v>209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25" t="s">
        <v>79</v>
      </c>
      <c r="BK351" s="248">
        <f>ROUND(I351*H351,2)</f>
        <v>0</v>
      </c>
      <c r="BL351" s="25" t="s">
        <v>358</v>
      </c>
      <c r="BM351" s="25" t="s">
        <v>915</v>
      </c>
    </row>
    <row r="352" s="11" customFormat="1" ht="22.32" customHeight="1">
      <c r="B352" s="221"/>
      <c r="C352" s="222"/>
      <c r="D352" s="223" t="s">
        <v>71</v>
      </c>
      <c r="E352" s="235" t="s">
        <v>2265</v>
      </c>
      <c r="F352" s="235" t="s">
        <v>2266</v>
      </c>
      <c r="G352" s="222"/>
      <c r="H352" s="222"/>
      <c r="I352" s="225"/>
      <c r="J352" s="236">
        <f>BK352</f>
        <v>0</v>
      </c>
      <c r="K352" s="222"/>
      <c r="L352" s="227"/>
      <c r="M352" s="228"/>
      <c r="N352" s="229"/>
      <c r="O352" s="229"/>
      <c r="P352" s="230">
        <f>SUM(P353:P354)</f>
        <v>0</v>
      </c>
      <c r="Q352" s="229"/>
      <c r="R352" s="230">
        <f>SUM(R353:R354)</f>
        <v>0</v>
      </c>
      <c r="S352" s="229"/>
      <c r="T352" s="231">
        <f>SUM(T353:T354)</f>
        <v>0</v>
      </c>
      <c r="AR352" s="232" t="s">
        <v>79</v>
      </c>
      <c r="AT352" s="233" t="s">
        <v>71</v>
      </c>
      <c r="AU352" s="233" t="s">
        <v>81</v>
      </c>
      <c r="AY352" s="232" t="s">
        <v>209</v>
      </c>
      <c r="BK352" s="234">
        <f>SUM(BK353:BK354)</f>
        <v>0</v>
      </c>
    </row>
    <row r="353" s="1" customFormat="1" ht="16.5" customHeight="1">
      <c r="B353" s="47"/>
      <c r="C353" s="237" t="s">
        <v>877</v>
      </c>
      <c r="D353" s="237" t="s">
        <v>211</v>
      </c>
      <c r="E353" s="238" t="s">
        <v>2267</v>
      </c>
      <c r="F353" s="239" t="s">
        <v>2268</v>
      </c>
      <c r="G353" s="240" t="s">
        <v>390</v>
      </c>
      <c r="H353" s="241">
        <v>150</v>
      </c>
      <c r="I353" s="242"/>
      <c r="J353" s="243">
        <f>ROUND(I353*H353,2)</f>
        <v>0</v>
      </c>
      <c r="K353" s="239" t="s">
        <v>21</v>
      </c>
      <c r="L353" s="73"/>
      <c r="M353" s="244" t="s">
        <v>21</v>
      </c>
      <c r="N353" s="245" t="s">
        <v>43</v>
      </c>
      <c r="O353" s="48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AR353" s="25" t="s">
        <v>358</v>
      </c>
      <c r="AT353" s="25" t="s">
        <v>211</v>
      </c>
      <c r="AU353" s="25" t="s">
        <v>101</v>
      </c>
      <c r="AY353" s="25" t="s">
        <v>209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25" t="s">
        <v>79</v>
      </c>
      <c r="BK353" s="248">
        <f>ROUND(I353*H353,2)</f>
        <v>0</v>
      </c>
      <c r="BL353" s="25" t="s">
        <v>358</v>
      </c>
      <c r="BM353" s="25" t="s">
        <v>918</v>
      </c>
    </row>
    <row r="354" s="1" customFormat="1" ht="16.5" customHeight="1">
      <c r="B354" s="47"/>
      <c r="C354" s="237" t="s">
        <v>558</v>
      </c>
      <c r="D354" s="237" t="s">
        <v>211</v>
      </c>
      <c r="E354" s="238" t="s">
        <v>2269</v>
      </c>
      <c r="F354" s="239" t="s">
        <v>2270</v>
      </c>
      <c r="G354" s="240" t="s">
        <v>390</v>
      </c>
      <c r="H354" s="241">
        <v>15</v>
      </c>
      <c r="I354" s="242"/>
      <c r="J354" s="243">
        <f>ROUND(I354*H354,2)</f>
        <v>0</v>
      </c>
      <c r="K354" s="239" t="s">
        <v>21</v>
      </c>
      <c r="L354" s="73"/>
      <c r="M354" s="244" t="s">
        <v>21</v>
      </c>
      <c r="N354" s="245" t="s">
        <v>43</v>
      </c>
      <c r="O354" s="48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AR354" s="25" t="s">
        <v>358</v>
      </c>
      <c r="AT354" s="25" t="s">
        <v>211</v>
      </c>
      <c r="AU354" s="25" t="s">
        <v>101</v>
      </c>
      <c r="AY354" s="25" t="s">
        <v>209</v>
      </c>
      <c r="BE354" s="248">
        <f>IF(N354="základní",J354,0)</f>
        <v>0</v>
      </c>
      <c r="BF354" s="248">
        <f>IF(N354="snížená",J354,0)</f>
        <v>0</v>
      </c>
      <c r="BG354" s="248">
        <f>IF(N354="zákl. přenesená",J354,0)</f>
        <v>0</v>
      </c>
      <c r="BH354" s="248">
        <f>IF(N354="sníž. přenesená",J354,0)</f>
        <v>0</v>
      </c>
      <c r="BI354" s="248">
        <f>IF(N354="nulová",J354,0)</f>
        <v>0</v>
      </c>
      <c r="BJ354" s="25" t="s">
        <v>79</v>
      </c>
      <c r="BK354" s="248">
        <f>ROUND(I354*H354,2)</f>
        <v>0</v>
      </c>
      <c r="BL354" s="25" t="s">
        <v>358</v>
      </c>
      <c r="BM354" s="25" t="s">
        <v>923</v>
      </c>
    </row>
    <row r="355" s="11" customFormat="1" ht="22.32" customHeight="1">
      <c r="B355" s="221"/>
      <c r="C355" s="222"/>
      <c r="D355" s="223" t="s">
        <v>71</v>
      </c>
      <c r="E355" s="235" t="s">
        <v>2276</v>
      </c>
      <c r="F355" s="235" t="s">
        <v>2277</v>
      </c>
      <c r="G355" s="222"/>
      <c r="H355" s="222"/>
      <c r="I355" s="225"/>
      <c r="J355" s="236">
        <f>BK355</f>
        <v>0</v>
      </c>
      <c r="K355" s="222"/>
      <c r="L355" s="227"/>
      <c r="M355" s="228"/>
      <c r="N355" s="229"/>
      <c r="O355" s="229"/>
      <c r="P355" s="230">
        <f>SUM(P356:P357)</f>
        <v>0</v>
      </c>
      <c r="Q355" s="229"/>
      <c r="R355" s="230">
        <f>SUM(R356:R357)</f>
        <v>0</v>
      </c>
      <c r="S355" s="229"/>
      <c r="T355" s="231">
        <f>SUM(T356:T357)</f>
        <v>0</v>
      </c>
      <c r="AR355" s="232" t="s">
        <v>79</v>
      </c>
      <c r="AT355" s="233" t="s">
        <v>71</v>
      </c>
      <c r="AU355" s="233" t="s">
        <v>81</v>
      </c>
      <c r="AY355" s="232" t="s">
        <v>209</v>
      </c>
      <c r="BK355" s="234">
        <f>SUM(BK356:BK357)</f>
        <v>0</v>
      </c>
    </row>
    <row r="356" s="1" customFormat="1" ht="16.5" customHeight="1">
      <c r="B356" s="47"/>
      <c r="C356" s="237" t="s">
        <v>886</v>
      </c>
      <c r="D356" s="237" t="s">
        <v>211</v>
      </c>
      <c r="E356" s="238" t="s">
        <v>2278</v>
      </c>
      <c r="F356" s="239" t="s">
        <v>2279</v>
      </c>
      <c r="G356" s="240" t="s">
        <v>268</v>
      </c>
      <c r="H356" s="241">
        <v>6</v>
      </c>
      <c r="I356" s="242"/>
      <c r="J356" s="243">
        <f>ROUND(I356*H356,2)</f>
        <v>0</v>
      </c>
      <c r="K356" s="239" t="s">
        <v>21</v>
      </c>
      <c r="L356" s="73"/>
      <c r="M356" s="244" t="s">
        <v>21</v>
      </c>
      <c r="N356" s="245" t="s">
        <v>43</v>
      </c>
      <c r="O356" s="48"/>
      <c r="P356" s="246">
        <f>O356*H356</f>
        <v>0</v>
      </c>
      <c r="Q356" s="246">
        <v>0</v>
      </c>
      <c r="R356" s="246">
        <f>Q356*H356</f>
        <v>0</v>
      </c>
      <c r="S356" s="246">
        <v>0</v>
      </c>
      <c r="T356" s="247">
        <f>S356*H356</f>
        <v>0</v>
      </c>
      <c r="AR356" s="25" t="s">
        <v>358</v>
      </c>
      <c r="AT356" s="25" t="s">
        <v>211</v>
      </c>
      <c r="AU356" s="25" t="s">
        <v>101</v>
      </c>
      <c r="AY356" s="25" t="s">
        <v>209</v>
      </c>
      <c r="BE356" s="248">
        <f>IF(N356="základní",J356,0)</f>
        <v>0</v>
      </c>
      <c r="BF356" s="248">
        <f>IF(N356="snížená",J356,0)</f>
        <v>0</v>
      </c>
      <c r="BG356" s="248">
        <f>IF(N356="zákl. přenesená",J356,0)</f>
        <v>0</v>
      </c>
      <c r="BH356" s="248">
        <f>IF(N356="sníž. přenesená",J356,0)</f>
        <v>0</v>
      </c>
      <c r="BI356" s="248">
        <f>IF(N356="nulová",J356,0)</f>
        <v>0</v>
      </c>
      <c r="BJ356" s="25" t="s">
        <v>79</v>
      </c>
      <c r="BK356" s="248">
        <f>ROUND(I356*H356,2)</f>
        <v>0</v>
      </c>
      <c r="BL356" s="25" t="s">
        <v>358</v>
      </c>
      <c r="BM356" s="25" t="s">
        <v>928</v>
      </c>
    </row>
    <row r="357" s="1" customFormat="1" ht="16.5" customHeight="1">
      <c r="B357" s="47"/>
      <c r="C357" s="237" t="s">
        <v>563</v>
      </c>
      <c r="D357" s="237" t="s">
        <v>211</v>
      </c>
      <c r="E357" s="238" t="s">
        <v>2280</v>
      </c>
      <c r="F357" s="239" t="s">
        <v>2281</v>
      </c>
      <c r="G357" s="240" t="s">
        <v>1150</v>
      </c>
      <c r="H357" s="241">
        <v>5</v>
      </c>
      <c r="I357" s="242"/>
      <c r="J357" s="243">
        <f>ROUND(I357*H357,2)</f>
        <v>0</v>
      </c>
      <c r="K357" s="239" t="s">
        <v>21</v>
      </c>
      <c r="L357" s="73"/>
      <c r="M357" s="244" t="s">
        <v>21</v>
      </c>
      <c r="N357" s="245" t="s">
        <v>43</v>
      </c>
      <c r="O357" s="48"/>
      <c r="P357" s="246">
        <f>O357*H357</f>
        <v>0</v>
      </c>
      <c r="Q357" s="246">
        <v>0</v>
      </c>
      <c r="R357" s="246">
        <f>Q357*H357</f>
        <v>0</v>
      </c>
      <c r="S357" s="246">
        <v>0</v>
      </c>
      <c r="T357" s="247">
        <f>S357*H357</f>
        <v>0</v>
      </c>
      <c r="AR357" s="25" t="s">
        <v>358</v>
      </c>
      <c r="AT357" s="25" t="s">
        <v>211</v>
      </c>
      <c r="AU357" s="25" t="s">
        <v>101</v>
      </c>
      <c r="AY357" s="25" t="s">
        <v>209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25" t="s">
        <v>79</v>
      </c>
      <c r="BK357" s="248">
        <f>ROUND(I357*H357,2)</f>
        <v>0</v>
      </c>
      <c r="BL357" s="25" t="s">
        <v>358</v>
      </c>
      <c r="BM357" s="25" t="s">
        <v>932</v>
      </c>
    </row>
    <row r="358" s="11" customFormat="1" ht="22.32" customHeight="1">
      <c r="B358" s="221"/>
      <c r="C358" s="222"/>
      <c r="D358" s="223" t="s">
        <v>71</v>
      </c>
      <c r="E358" s="235" t="s">
        <v>2361</v>
      </c>
      <c r="F358" s="235" t="s">
        <v>2362</v>
      </c>
      <c r="G358" s="222"/>
      <c r="H358" s="222"/>
      <c r="I358" s="225"/>
      <c r="J358" s="236">
        <f>BK358</f>
        <v>0</v>
      </c>
      <c r="K358" s="222"/>
      <c r="L358" s="227"/>
      <c r="M358" s="228"/>
      <c r="N358" s="229"/>
      <c r="O358" s="229"/>
      <c r="P358" s="230">
        <f>SUM(P359:P360)</f>
        <v>0</v>
      </c>
      <c r="Q358" s="229"/>
      <c r="R358" s="230">
        <f>SUM(R359:R360)</f>
        <v>0</v>
      </c>
      <c r="S358" s="229"/>
      <c r="T358" s="231">
        <f>SUM(T359:T360)</f>
        <v>0</v>
      </c>
      <c r="AR358" s="232" t="s">
        <v>79</v>
      </c>
      <c r="AT358" s="233" t="s">
        <v>71</v>
      </c>
      <c r="AU358" s="233" t="s">
        <v>81</v>
      </c>
      <c r="AY358" s="232" t="s">
        <v>209</v>
      </c>
      <c r="BK358" s="234">
        <f>SUM(BK359:BK360)</f>
        <v>0</v>
      </c>
    </row>
    <row r="359" s="1" customFormat="1" ht="16.5" customHeight="1">
      <c r="B359" s="47"/>
      <c r="C359" s="237" t="s">
        <v>895</v>
      </c>
      <c r="D359" s="237" t="s">
        <v>211</v>
      </c>
      <c r="E359" s="238" t="s">
        <v>2363</v>
      </c>
      <c r="F359" s="239" t="s">
        <v>2364</v>
      </c>
      <c r="G359" s="240" t="s">
        <v>268</v>
      </c>
      <c r="H359" s="241">
        <v>6</v>
      </c>
      <c r="I359" s="242"/>
      <c r="J359" s="243">
        <f>ROUND(I359*H359,2)</f>
        <v>0</v>
      </c>
      <c r="K359" s="239" t="s">
        <v>21</v>
      </c>
      <c r="L359" s="73"/>
      <c r="M359" s="244" t="s">
        <v>21</v>
      </c>
      <c r="N359" s="245" t="s">
        <v>43</v>
      </c>
      <c r="O359" s="48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AR359" s="25" t="s">
        <v>358</v>
      </c>
      <c r="AT359" s="25" t="s">
        <v>211</v>
      </c>
      <c r="AU359" s="25" t="s">
        <v>101</v>
      </c>
      <c r="AY359" s="25" t="s">
        <v>209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25" t="s">
        <v>79</v>
      </c>
      <c r="BK359" s="248">
        <f>ROUND(I359*H359,2)</f>
        <v>0</v>
      </c>
      <c r="BL359" s="25" t="s">
        <v>358</v>
      </c>
      <c r="BM359" s="25" t="s">
        <v>936</v>
      </c>
    </row>
    <row r="360" s="1" customFormat="1" ht="16.5" customHeight="1">
      <c r="B360" s="47"/>
      <c r="C360" s="237" t="s">
        <v>567</v>
      </c>
      <c r="D360" s="237" t="s">
        <v>211</v>
      </c>
      <c r="E360" s="238" t="s">
        <v>2280</v>
      </c>
      <c r="F360" s="239" t="s">
        <v>2281</v>
      </c>
      <c r="G360" s="240" t="s">
        <v>1150</v>
      </c>
      <c r="H360" s="241">
        <v>5</v>
      </c>
      <c r="I360" s="242"/>
      <c r="J360" s="243">
        <f>ROUND(I360*H360,2)</f>
        <v>0</v>
      </c>
      <c r="K360" s="239" t="s">
        <v>21</v>
      </c>
      <c r="L360" s="73"/>
      <c r="M360" s="244" t="s">
        <v>21</v>
      </c>
      <c r="N360" s="245" t="s">
        <v>43</v>
      </c>
      <c r="O360" s="48"/>
      <c r="P360" s="246">
        <f>O360*H360</f>
        <v>0</v>
      </c>
      <c r="Q360" s="246">
        <v>0</v>
      </c>
      <c r="R360" s="246">
        <f>Q360*H360</f>
        <v>0</v>
      </c>
      <c r="S360" s="246">
        <v>0</v>
      </c>
      <c r="T360" s="247">
        <f>S360*H360</f>
        <v>0</v>
      </c>
      <c r="AR360" s="25" t="s">
        <v>358</v>
      </c>
      <c r="AT360" s="25" t="s">
        <v>211</v>
      </c>
      <c r="AU360" s="25" t="s">
        <v>101</v>
      </c>
      <c r="AY360" s="25" t="s">
        <v>209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25" t="s">
        <v>79</v>
      </c>
      <c r="BK360" s="248">
        <f>ROUND(I360*H360,2)</f>
        <v>0</v>
      </c>
      <c r="BL360" s="25" t="s">
        <v>358</v>
      </c>
      <c r="BM360" s="25" t="s">
        <v>941</v>
      </c>
    </row>
    <row r="361" s="11" customFormat="1" ht="22.32" customHeight="1">
      <c r="B361" s="221"/>
      <c r="C361" s="222"/>
      <c r="D361" s="223" t="s">
        <v>71</v>
      </c>
      <c r="E361" s="235" t="s">
        <v>2298</v>
      </c>
      <c r="F361" s="235" t="s">
        <v>2299</v>
      </c>
      <c r="G361" s="222"/>
      <c r="H361" s="222"/>
      <c r="I361" s="225"/>
      <c r="J361" s="236">
        <f>BK361</f>
        <v>0</v>
      </c>
      <c r="K361" s="222"/>
      <c r="L361" s="227"/>
      <c r="M361" s="228"/>
      <c r="N361" s="229"/>
      <c r="O361" s="229"/>
      <c r="P361" s="230">
        <f>P362</f>
        <v>0</v>
      </c>
      <c r="Q361" s="229"/>
      <c r="R361" s="230">
        <f>R362</f>
        <v>0</v>
      </c>
      <c r="S361" s="229"/>
      <c r="T361" s="231">
        <f>T362</f>
        <v>0</v>
      </c>
      <c r="AR361" s="232" t="s">
        <v>79</v>
      </c>
      <c r="AT361" s="233" t="s">
        <v>71</v>
      </c>
      <c r="AU361" s="233" t="s">
        <v>81</v>
      </c>
      <c r="AY361" s="232" t="s">
        <v>209</v>
      </c>
      <c r="BK361" s="234">
        <f>BK362</f>
        <v>0</v>
      </c>
    </row>
    <row r="362" s="1" customFormat="1" ht="16.5" customHeight="1">
      <c r="B362" s="47"/>
      <c r="C362" s="237" t="s">
        <v>903</v>
      </c>
      <c r="D362" s="237" t="s">
        <v>211</v>
      </c>
      <c r="E362" s="238" t="s">
        <v>2467</v>
      </c>
      <c r="F362" s="239" t="s">
        <v>2301</v>
      </c>
      <c r="G362" s="240" t="s">
        <v>223</v>
      </c>
      <c r="H362" s="241">
        <v>8</v>
      </c>
      <c r="I362" s="242"/>
      <c r="J362" s="243">
        <f>ROUND(I362*H362,2)</f>
        <v>0</v>
      </c>
      <c r="K362" s="239" t="s">
        <v>21</v>
      </c>
      <c r="L362" s="73"/>
      <c r="M362" s="244" t="s">
        <v>21</v>
      </c>
      <c r="N362" s="245" t="s">
        <v>43</v>
      </c>
      <c r="O362" s="48"/>
      <c r="P362" s="246">
        <f>O362*H362</f>
        <v>0</v>
      </c>
      <c r="Q362" s="246">
        <v>0</v>
      </c>
      <c r="R362" s="246">
        <f>Q362*H362</f>
        <v>0</v>
      </c>
      <c r="S362" s="246">
        <v>0</v>
      </c>
      <c r="T362" s="247">
        <f>S362*H362</f>
        <v>0</v>
      </c>
      <c r="AR362" s="25" t="s">
        <v>358</v>
      </c>
      <c r="AT362" s="25" t="s">
        <v>211</v>
      </c>
      <c r="AU362" s="25" t="s">
        <v>101</v>
      </c>
      <c r="AY362" s="25" t="s">
        <v>209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25" t="s">
        <v>79</v>
      </c>
      <c r="BK362" s="248">
        <f>ROUND(I362*H362,2)</f>
        <v>0</v>
      </c>
      <c r="BL362" s="25" t="s">
        <v>358</v>
      </c>
      <c r="BM362" s="25" t="s">
        <v>945</v>
      </c>
    </row>
    <row r="363" s="11" customFormat="1" ht="22.32" customHeight="1">
      <c r="B363" s="221"/>
      <c r="C363" s="222"/>
      <c r="D363" s="223" t="s">
        <v>71</v>
      </c>
      <c r="E363" s="235" t="s">
        <v>2286</v>
      </c>
      <c r="F363" s="235" t="s">
        <v>2287</v>
      </c>
      <c r="G363" s="222"/>
      <c r="H363" s="222"/>
      <c r="I363" s="225"/>
      <c r="J363" s="236">
        <f>BK363</f>
        <v>0</v>
      </c>
      <c r="K363" s="222"/>
      <c r="L363" s="227"/>
      <c r="M363" s="228"/>
      <c r="N363" s="229"/>
      <c r="O363" s="229"/>
      <c r="P363" s="230">
        <f>SUM(P364:P365)</f>
        <v>0</v>
      </c>
      <c r="Q363" s="229"/>
      <c r="R363" s="230">
        <f>SUM(R364:R365)</f>
        <v>0</v>
      </c>
      <c r="S363" s="229"/>
      <c r="T363" s="231">
        <f>SUM(T364:T365)</f>
        <v>0</v>
      </c>
      <c r="AR363" s="232" t="s">
        <v>79</v>
      </c>
      <c r="AT363" s="233" t="s">
        <v>71</v>
      </c>
      <c r="AU363" s="233" t="s">
        <v>81</v>
      </c>
      <c r="AY363" s="232" t="s">
        <v>209</v>
      </c>
      <c r="BK363" s="234">
        <f>SUM(BK364:BK365)</f>
        <v>0</v>
      </c>
    </row>
    <row r="364" s="1" customFormat="1" ht="16.5" customHeight="1">
      <c r="B364" s="47"/>
      <c r="C364" s="237" t="s">
        <v>572</v>
      </c>
      <c r="D364" s="237" t="s">
        <v>211</v>
      </c>
      <c r="E364" s="238" t="s">
        <v>2468</v>
      </c>
      <c r="F364" s="239" t="s">
        <v>2469</v>
      </c>
      <c r="G364" s="240" t="s">
        <v>223</v>
      </c>
      <c r="H364" s="241">
        <v>8</v>
      </c>
      <c r="I364" s="242"/>
      <c r="J364" s="243">
        <f>ROUND(I364*H364,2)</f>
        <v>0</v>
      </c>
      <c r="K364" s="239" t="s">
        <v>21</v>
      </c>
      <c r="L364" s="73"/>
      <c r="M364" s="244" t="s">
        <v>21</v>
      </c>
      <c r="N364" s="245" t="s">
        <v>43</v>
      </c>
      <c r="O364" s="48"/>
      <c r="P364" s="246">
        <f>O364*H364</f>
        <v>0</v>
      </c>
      <c r="Q364" s="246">
        <v>0</v>
      </c>
      <c r="R364" s="246">
        <f>Q364*H364</f>
        <v>0</v>
      </c>
      <c r="S364" s="246">
        <v>0</v>
      </c>
      <c r="T364" s="247">
        <f>S364*H364</f>
        <v>0</v>
      </c>
      <c r="AR364" s="25" t="s">
        <v>358</v>
      </c>
      <c r="AT364" s="25" t="s">
        <v>211</v>
      </c>
      <c r="AU364" s="25" t="s">
        <v>101</v>
      </c>
      <c r="AY364" s="25" t="s">
        <v>209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25" t="s">
        <v>79</v>
      </c>
      <c r="BK364" s="248">
        <f>ROUND(I364*H364,2)</f>
        <v>0</v>
      </c>
      <c r="BL364" s="25" t="s">
        <v>358</v>
      </c>
      <c r="BM364" s="25" t="s">
        <v>950</v>
      </c>
    </row>
    <row r="365" s="1" customFormat="1" ht="16.5" customHeight="1">
      <c r="B365" s="47"/>
      <c r="C365" s="237" t="s">
        <v>912</v>
      </c>
      <c r="D365" s="237" t="s">
        <v>211</v>
      </c>
      <c r="E365" s="238" t="s">
        <v>2470</v>
      </c>
      <c r="F365" s="239" t="s">
        <v>2471</v>
      </c>
      <c r="G365" s="240" t="s">
        <v>1721</v>
      </c>
      <c r="H365" s="241">
        <v>1</v>
      </c>
      <c r="I365" s="242"/>
      <c r="J365" s="243">
        <f>ROUND(I365*H365,2)</f>
        <v>0</v>
      </c>
      <c r="K365" s="239" t="s">
        <v>21</v>
      </c>
      <c r="L365" s="73"/>
      <c r="M365" s="244" t="s">
        <v>21</v>
      </c>
      <c r="N365" s="245" t="s">
        <v>43</v>
      </c>
      <c r="O365" s="48"/>
      <c r="P365" s="246">
        <f>O365*H365</f>
        <v>0</v>
      </c>
      <c r="Q365" s="246">
        <v>0</v>
      </c>
      <c r="R365" s="246">
        <f>Q365*H365</f>
        <v>0</v>
      </c>
      <c r="S365" s="246">
        <v>0</v>
      </c>
      <c r="T365" s="247">
        <f>S365*H365</f>
        <v>0</v>
      </c>
      <c r="AR365" s="25" t="s">
        <v>358</v>
      </c>
      <c r="AT365" s="25" t="s">
        <v>211</v>
      </c>
      <c r="AU365" s="25" t="s">
        <v>101</v>
      </c>
      <c r="AY365" s="25" t="s">
        <v>209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25" t="s">
        <v>79</v>
      </c>
      <c r="BK365" s="248">
        <f>ROUND(I365*H365,2)</f>
        <v>0</v>
      </c>
      <c r="BL365" s="25" t="s">
        <v>358</v>
      </c>
      <c r="BM365" s="25" t="s">
        <v>954</v>
      </c>
    </row>
    <row r="366" s="11" customFormat="1" ht="29.88" customHeight="1">
      <c r="B366" s="221"/>
      <c r="C366" s="222"/>
      <c r="D366" s="223" t="s">
        <v>71</v>
      </c>
      <c r="E366" s="235" t="s">
        <v>2472</v>
      </c>
      <c r="F366" s="235" t="s">
        <v>2473</v>
      </c>
      <c r="G366" s="222"/>
      <c r="H366" s="222"/>
      <c r="I366" s="225"/>
      <c r="J366" s="236">
        <f>BK366</f>
        <v>0</v>
      </c>
      <c r="K366" s="222"/>
      <c r="L366" s="227"/>
      <c r="M366" s="228"/>
      <c r="N366" s="229"/>
      <c r="O366" s="229"/>
      <c r="P366" s="230">
        <f>P367</f>
        <v>0</v>
      </c>
      <c r="Q366" s="229"/>
      <c r="R366" s="230">
        <f>R367</f>
        <v>0</v>
      </c>
      <c r="S366" s="229"/>
      <c r="T366" s="231">
        <f>T367</f>
        <v>0</v>
      </c>
      <c r="AR366" s="232" t="s">
        <v>79</v>
      </c>
      <c r="AT366" s="233" t="s">
        <v>71</v>
      </c>
      <c r="AU366" s="233" t="s">
        <v>79</v>
      </c>
      <c r="AY366" s="232" t="s">
        <v>209</v>
      </c>
      <c r="BK366" s="234">
        <f>BK367</f>
        <v>0</v>
      </c>
    </row>
    <row r="367" s="1" customFormat="1" ht="16.5" customHeight="1">
      <c r="B367" s="47"/>
      <c r="C367" s="237" t="s">
        <v>920</v>
      </c>
      <c r="D367" s="237" t="s">
        <v>211</v>
      </c>
      <c r="E367" s="238" t="s">
        <v>2474</v>
      </c>
      <c r="F367" s="239" t="s">
        <v>2475</v>
      </c>
      <c r="G367" s="240" t="s">
        <v>1721</v>
      </c>
      <c r="H367" s="241">
        <v>1</v>
      </c>
      <c r="I367" s="242"/>
      <c r="J367" s="243">
        <f>ROUND(I367*H367,2)</f>
        <v>0</v>
      </c>
      <c r="K367" s="239" t="s">
        <v>21</v>
      </c>
      <c r="L367" s="73"/>
      <c r="M367" s="244" t="s">
        <v>21</v>
      </c>
      <c r="N367" s="245" t="s">
        <v>43</v>
      </c>
      <c r="O367" s="48"/>
      <c r="P367" s="246">
        <f>O367*H367</f>
        <v>0</v>
      </c>
      <c r="Q367" s="246">
        <v>0</v>
      </c>
      <c r="R367" s="246">
        <f>Q367*H367</f>
        <v>0</v>
      </c>
      <c r="S367" s="246">
        <v>0</v>
      </c>
      <c r="T367" s="247">
        <f>S367*H367</f>
        <v>0</v>
      </c>
      <c r="AR367" s="25" t="s">
        <v>358</v>
      </c>
      <c r="AT367" s="25" t="s">
        <v>211</v>
      </c>
      <c r="AU367" s="25" t="s">
        <v>81</v>
      </c>
      <c r="AY367" s="25" t="s">
        <v>209</v>
      </c>
      <c r="BE367" s="248">
        <f>IF(N367="základní",J367,0)</f>
        <v>0</v>
      </c>
      <c r="BF367" s="248">
        <f>IF(N367="snížená",J367,0)</f>
        <v>0</v>
      </c>
      <c r="BG367" s="248">
        <f>IF(N367="zákl. přenesená",J367,0)</f>
        <v>0</v>
      </c>
      <c r="BH367" s="248">
        <f>IF(N367="sníž. přenesená",J367,0)</f>
        <v>0</v>
      </c>
      <c r="BI367" s="248">
        <f>IF(N367="nulová",J367,0)</f>
        <v>0</v>
      </c>
      <c r="BJ367" s="25" t="s">
        <v>79</v>
      </c>
      <c r="BK367" s="248">
        <f>ROUND(I367*H367,2)</f>
        <v>0</v>
      </c>
      <c r="BL367" s="25" t="s">
        <v>358</v>
      </c>
      <c r="BM367" s="25" t="s">
        <v>2476</v>
      </c>
    </row>
    <row r="368" s="11" customFormat="1" ht="37.44" customHeight="1">
      <c r="B368" s="221"/>
      <c r="C368" s="222"/>
      <c r="D368" s="223" t="s">
        <v>71</v>
      </c>
      <c r="E368" s="224" t="s">
        <v>312</v>
      </c>
      <c r="F368" s="224" t="s">
        <v>312</v>
      </c>
      <c r="G368" s="222"/>
      <c r="H368" s="222"/>
      <c r="I368" s="225"/>
      <c r="J368" s="226">
        <f>BK368</f>
        <v>0</v>
      </c>
      <c r="K368" s="222"/>
      <c r="L368" s="227"/>
      <c r="M368" s="228"/>
      <c r="N368" s="229"/>
      <c r="O368" s="229"/>
      <c r="P368" s="230">
        <f>P369+P374</f>
        <v>0</v>
      </c>
      <c r="Q368" s="229"/>
      <c r="R368" s="230">
        <f>R369+R374</f>
        <v>0</v>
      </c>
      <c r="S368" s="229"/>
      <c r="T368" s="231">
        <f>T369+T374</f>
        <v>0</v>
      </c>
      <c r="AR368" s="232" t="s">
        <v>101</v>
      </c>
      <c r="AT368" s="233" t="s">
        <v>71</v>
      </c>
      <c r="AU368" s="233" t="s">
        <v>72</v>
      </c>
      <c r="AY368" s="232" t="s">
        <v>209</v>
      </c>
      <c r="BK368" s="234">
        <f>BK369+BK374</f>
        <v>0</v>
      </c>
    </row>
    <row r="369" s="11" customFormat="1" ht="19.92" customHeight="1">
      <c r="B369" s="221"/>
      <c r="C369" s="222"/>
      <c r="D369" s="223" t="s">
        <v>71</v>
      </c>
      <c r="E369" s="235" t="s">
        <v>2477</v>
      </c>
      <c r="F369" s="235" t="s">
        <v>2478</v>
      </c>
      <c r="G369" s="222"/>
      <c r="H369" s="222"/>
      <c r="I369" s="225"/>
      <c r="J369" s="236">
        <f>BK369</f>
        <v>0</v>
      </c>
      <c r="K369" s="222"/>
      <c r="L369" s="227"/>
      <c r="M369" s="228"/>
      <c r="N369" s="229"/>
      <c r="O369" s="229"/>
      <c r="P369" s="230">
        <f>SUM(P370:P373)</f>
        <v>0</v>
      </c>
      <c r="Q369" s="229"/>
      <c r="R369" s="230">
        <f>SUM(R370:R373)</f>
        <v>0</v>
      </c>
      <c r="S369" s="229"/>
      <c r="T369" s="231">
        <f>SUM(T370:T373)</f>
        <v>0</v>
      </c>
      <c r="AR369" s="232" t="s">
        <v>101</v>
      </c>
      <c r="AT369" s="233" t="s">
        <v>71</v>
      </c>
      <c r="AU369" s="233" t="s">
        <v>79</v>
      </c>
      <c r="AY369" s="232" t="s">
        <v>209</v>
      </c>
      <c r="BK369" s="234">
        <f>SUM(BK370:BK373)</f>
        <v>0</v>
      </c>
    </row>
    <row r="370" s="1" customFormat="1" ht="16.5" customHeight="1">
      <c r="B370" s="47"/>
      <c r="C370" s="237" t="s">
        <v>581</v>
      </c>
      <c r="D370" s="237" t="s">
        <v>211</v>
      </c>
      <c r="E370" s="238" t="s">
        <v>2479</v>
      </c>
      <c r="F370" s="239" t="s">
        <v>2480</v>
      </c>
      <c r="G370" s="240" t="s">
        <v>1721</v>
      </c>
      <c r="H370" s="241">
        <v>1</v>
      </c>
      <c r="I370" s="242"/>
      <c r="J370" s="243">
        <f>ROUND(I370*H370,2)</f>
        <v>0</v>
      </c>
      <c r="K370" s="239" t="s">
        <v>21</v>
      </c>
      <c r="L370" s="73"/>
      <c r="M370" s="244" t="s">
        <v>21</v>
      </c>
      <c r="N370" s="245" t="s">
        <v>43</v>
      </c>
      <c r="O370" s="48"/>
      <c r="P370" s="246">
        <f>O370*H370</f>
        <v>0</v>
      </c>
      <c r="Q370" s="246">
        <v>0</v>
      </c>
      <c r="R370" s="246">
        <f>Q370*H370</f>
        <v>0</v>
      </c>
      <c r="S370" s="246">
        <v>0</v>
      </c>
      <c r="T370" s="247">
        <f>S370*H370</f>
        <v>0</v>
      </c>
      <c r="AR370" s="25" t="s">
        <v>358</v>
      </c>
      <c r="AT370" s="25" t="s">
        <v>211</v>
      </c>
      <c r="AU370" s="25" t="s">
        <v>81</v>
      </c>
      <c r="AY370" s="25" t="s">
        <v>209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25" t="s">
        <v>79</v>
      </c>
      <c r="BK370" s="248">
        <f>ROUND(I370*H370,2)</f>
        <v>0</v>
      </c>
      <c r="BL370" s="25" t="s">
        <v>358</v>
      </c>
      <c r="BM370" s="25" t="s">
        <v>2481</v>
      </c>
    </row>
    <row r="371" s="1" customFormat="1" ht="16.5" customHeight="1">
      <c r="B371" s="47"/>
      <c r="C371" s="237" t="s">
        <v>929</v>
      </c>
      <c r="D371" s="237" t="s">
        <v>211</v>
      </c>
      <c r="E371" s="238" t="s">
        <v>2482</v>
      </c>
      <c r="F371" s="239" t="s">
        <v>2483</v>
      </c>
      <c r="G371" s="240" t="s">
        <v>1721</v>
      </c>
      <c r="H371" s="241">
        <v>1</v>
      </c>
      <c r="I371" s="242"/>
      <c r="J371" s="243">
        <f>ROUND(I371*H371,2)</f>
        <v>0</v>
      </c>
      <c r="K371" s="239" t="s">
        <v>21</v>
      </c>
      <c r="L371" s="73"/>
      <c r="M371" s="244" t="s">
        <v>21</v>
      </c>
      <c r="N371" s="245" t="s">
        <v>43</v>
      </c>
      <c r="O371" s="48"/>
      <c r="P371" s="246">
        <f>O371*H371</f>
        <v>0</v>
      </c>
      <c r="Q371" s="246">
        <v>0</v>
      </c>
      <c r="R371" s="246">
        <f>Q371*H371</f>
        <v>0</v>
      </c>
      <c r="S371" s="246">
        <v>0</v>
      </c>
      <c r="T371" s="247">
        <f>S371*H371</f>
        <v>0</v>
      </c>
      <c r="AR371" s="25" t="s">
        <v>358</v>
      </c>
      <c r="AT371" s="25" t="s">
        <v>211</v>
      </c>
      <c r="AU371" s="25" t="s">
        <v>81</v>
      </c>
      <c r="AY371" s="25" t="s">
        <v>209</v>
      </c>
      <c r="BE371" s="248">
        <f>IF(N371="základní",J371,0)</f>
        <v>0</v>
      </c>
      <c r="BF371" s="248">
        <f>IF(N371="snížená",J371,0)</f>
        <v>0</v>
      </c>
      <c r="BG371" s="248">
        <f>IF(N371="zákl. přenesená",J371,0)</f>
        <v>0</v>
      </c>
      <c r="BH371" s="248">
        <f>IF(N371="sníž. přenesená",J371,0)</f>
        <v>0</v>
      </c>
      <c r="BI371" s="248">
        <f>IF(N371="nulová",J371,0)</f>
        <v>0</v>
      </c>
      <c r="BJ371" s="25" t="s">
        <v>79</v>
      </c>
      <c r="BK371" s="248">
        <f>ROUND(I371*H371,2)</f>
        <v>0</v>
      </c>
      <c r="BL371" s="25" t="s">
        <v>358</v>
      </c>
      <c r="BM371" s="25" t="s">
        <v>2484</v>
      </c>
    </row>
    <row r="372" s="1" customFormat="1" ht="16.5" customHeight="1">
      <c r="B372" s="47"/>
      <c r="C372" s="237" t="s">
        <v>585</v>
      </c>
      <c r="D372" s="237" t="s">
        <v>211</v>
      </c>
      <c r="E372" s="238" t="s">
        <v>2485</v>
      </c>
      <c r="F372" s="239" t="s">
        <v>2486</v>
      </c>
      <c r="G372" s="240" t="s">
        <v>1721</v>
      </c>
      <c r="H372" s="241">
        <v>1</v>
      </c>
      <c r="I372" s="242"/>
      <c r="J372" s="243">
        <f>ROUND(I372*H372,2)</f>
        <v>0</v>
      </c>
      <c r="K372" s="239" t="s">
        <v>21</v>
      </c>
      <c r="L372" s="73"/>
      <c r="M372" s="244" t="s">
        <v>21</v>
      </c>
      <c r="N372" s="245" t="s">
        <v>43</v>
      </c>
      <c r="O372" s="48"/>
      <c r="P372" s="246">
        <f>O372*H372</f>
        <v>0</v>
      </c>
      <c r="Q372" s="246">
        <v>0</v>
      </c>
      <c r="R372" s="246">
        <f>Q372*H372</f>
        <v>0</v>
      </c>
      <c r="S372" s="246">
        <v>0</v>
      </c>
      <c r="T372" s="247">
        <f>S372*H372</f>
        <v>0</v>
      </c>
      <c r="AR372" s="25" t="s">
        <v>358</v>
      </c>
      <c r="AT372" s="25" t="s">
        <v>211</v>
      </c>
      <c r="AU372" s="25" t="s">
        <v>81</v>
      </c>
      <c r="AY372" s="25" t="s">
        <v>209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25" t="s">
        <v>79</v>
      </c>
      <c r="BK372" s="248">
        <f>ROUND(I372*H372,2)</f>
        <v>0</v>
      </c>
      <c r="BL372" s="25" t="s">
        <v>358</v>
      </c>
      <c r="BM372" s="25" t="s">
        <v>2487</v>
      </c>
    </row>
    <row r="373" s="1" customFormat="1" ht="16.5" customHeight="1">
      <c r="B373" s="47"/>
      <c r="C373" s="237" t="s">
        <v>938</v>
      </c>
      <c r="D373" s="237" t="s">
        <v>211</v>
      </c>
      <c r="E373" s="238" t="s">
        <v>2488</v>
      </c>
      <c r="F373" s="239" t="s">
        <v>2489</v>
      </c>
      <c r="G373" s="240" t="s">
        <v>1721</v>
      </c>
      <c r="H373" s="241">
        <v>1</v>
      </c>
      <c r="I373" s="242"/>
      <c r="J373" s="243">
        <f>ROUND(I373*H373,2)</f>
        <v>0</v>
      </c>
      <c r="K373" s="239" t="s">
        <v>21</v>
      </c>
      <c r="L373" s="73"/>
      <c r="M373" s="244" t="s">
        <v>21</v>
      </c>
      <c r="N373" s="245" t="s">
        <v>43</v>
      </c>
      <c r="O373" s="48"/>
      <c r="P373" s="246">
        <f>O373*H373</f>
        <v>0</v>
      </c>
      <c r="Q373" s="246">
        <v>0</v>
      </c>
      <c r="R373" s="246">
        <f>Q373*H373</f>
        <v>0</v>
      </c>
      <c r="S373" s="246">
        <v>0</v>
      </c>
      <c r="T373" s="247">
        <f>S373*H373</f>
        <v>0</v>
      </c>
      <c r="AR373" s="25" t="s">
        <v>358</v>
      </c>
      <c r="AT373" s="25" t="s">
        <v>211</v>
      </c>
      <c r="AU373" s="25" t="s">
        <v>81</v>
      </c>
      <c r="AY373" s="25" t="s">
        <v>209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25" t="s">
        <v>79</v>
      </c>
      <c r="BK373" s="248">
        <f>ROUND(I373*H373,2)</f>
        <v>0</v>
      </c>
      <c r="BL373" s="25" t="s">
        <v>358</v>
      </c>
      <c r="BM373" s="25" t="s">
        <v>2490</v>
      </c>
    </row>
    <row r="374" s="11" customFormat="1" ht="29.88" customHeight="1">
      <c r="B374" s="221"/>
      <c r="C374" s="222"/>
      <c r="D374" s="223" t="s">
        <v>71</v>
      </c>
      <c r="E374" s="235" t="s">
        <v>2491</v>
      </c>
      <c r="F374" s="235" t="s">
        <v>2492</v>
      </c>
      <c r="G374" s="222"/>
      <c r="H374" s="222"/>
      <c r="I374" s="225"/>
      <c r="J374" s="236">
        <f>BK374</f>
        <v>0</v>
      </c>
      <c r="K374" s="222"/>
      <c r="L374" s="227"/>
      <c r="M374" s="228"/>
      <c r="N374" s="229"/>
      <c r="O374" s="229"/>
      <c r="P374" s="230">
        <f>P375</f>
        <v>0</v>
      </c>
      <c r="Q374" s="229"/>
      <c r="R374" s="230">
        <f>R375</f>
        <v>0</v>
      </c>
      <c r="S374" s="229"/>
      <c r="T374" s="231">
        <f>T375</f>
        <v>0</v>
      </c>
      <c r="AR374" s="232" t="s">
        <v>81</v>
      </c>
      <c r="AT374" s="233" t="s">
        <v>71</v>
      </c>
      <c r="AU374" s="233" t="s">
        <v>79</v>
      </c>
      <c r="AY374" s="232" t="s">
        <v>209</v>
      </c>
      <c r="BK374" s="234">
        <f>BK375</f>
        <v>0</v>
      </c>
    </row>
    <row r="375" s="1" customFormat="1" ht="16.5" customHeight="1">
      <c r="B375" s="47"/>
      <c r="C375" s="237" t="s">
        <v>590</v>
      </c>
      <c r="D375" s="237" t="s">
        <v>211</v>
      </c>
      <c r="E375" s="238" t="s">
        <v>474</v>
      </c>
      <c r="F375" s="239" t="s">
        <v>2492</v>
      </c>
      <c r="G375" s="240" t="s">
        <v>21</v>
      </c>
      <c r="H375" s="241">
        <v>0</v>
      </c>
      <c r="I375" s="242"/>
      <c r="J375" s="243">
        <f>ROUND(I375*H375,2)</f>
        <v>0</v>
      </c>
      <c r="K375" s="239" t="s">
        <v>21</v>
      </c>
      <c r="L375" s="73"/>
      <c r="M375" s="244" t="s">
        <v>21</v>
      </c>
      <c r="N375" s="294" t="s">
        <v>43</v>
      </c>
      <c r="O375" s="295"/>
      <c r="P375" s="296">
        <f>O375*H375</f>
        <v>0</v>
      </c>
      <c r="Q375" s="296">
        <v>0</v>
      </c>
      <c r="R375" s="296">
        <f>Q375*H375</f>
        <v>0</v>
      </c>
      <c r="S375" s="296">
        <v>0</v>
      </c>
      <c r="T375" s="297">
        <f>S375*H375</f>
        <v>0</v>
      </c>
      <c r="AR375" s="25" t="s">
        <v>287</v>
      </c>
      <c r="AT375" s="25" t="s">
        <v>211</v>
      </c>
      <c r="AU375" s="25" t="s">
        <v>81</v>
      </c>
      <c r="AY375" s="25" t="s">
        <v>209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25" t="s">
        <v>79</v>
      </c>
      <c r="BK375" s="248">
        <f>ROUND(I375*H375,2)</f>
        <v>0</v>
      </c>
      <c r="BL375" s="25" t="s">
        <v>287</v>
      </c>
      <c r="BM375" s="25" t="s">
        <v>2493</v>
      </c>
    </row>
    <row r="376" s="1" customFormat="1" ht="6.96" customHeight="1">
      <c r="B376" s="68"/>
      <c r="C376" s="69"/>
      <c r="D376" s="69"/>
      <c r="E376" s="69"/>
      <c r="F376" s="69"/>
      <c r="G376" s="69"/>
      <c r="H376" s="69"/>
      <c r="I376" s="180"/>
      <c r="J376" s="69"/>
      <c r="K376" s="69"/>
      <c r="L376" s="73"/>
    </row>
  </sheetData>
  <sheetProtection sheet="1" autoFilter="0" formatColumns="0" formatRows="0" objects="1" scenarios="1" spinCount="100000" saltValue="qe8Q9X4trWnjllx6MsyRQnL0K3vUS2dQPC5qSYzFNtVnkUJIz0EWevu3boubsIbMde0tgkfm9wJKF2Pl/e+4gQ==" hashValue="pY2RFSoKyCgJP3+IPBNox8uL0vaMZI6wjQBZbE8S3Z0QDJplRl9rVz9FH9k6yc2AgfRJUNZMpaENEbbVT0IC3Q==" algorithmName="SHA-512" password="CC35"/>
  <autoFilter ref="C154:K37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143:H143"/>
    <mergeCell ref="E145:H145"/>
    <mergeCell ref="E147:H147"/>
    <mergeCell ref="G1:H1"/>
    <mergeCell ref="L2:V2"/>
  </mergeCells>
  <hyperlinks>
    <hyperlink ref="F1:G1" location="C2" display="1) Krycí list soupisu"/>
    <hyperlink ref="G1:H1" location="C58" display="2) Rekapitulace"/>
    <hyperlink ref="J1" location="C15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102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153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2494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2496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ROUND(SUM(BE91:BE105), 2)</f>
        <v>0</v>
      </c>
      <c r="G34" s="48"/>
      <c r="H34" s="48"/>
      <c r="I34" s="172">
        <v>0.20999999999999999</v>
      </c>
      <c r="J34" s="171">
        <f>ROUND(ROUND((SUM(BE91:BE105)),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ROUND(SUM(BF91:BF105), 2)</f>
        <v>0</v>
      </c>
      <c r="G35" s="48"/>
      <c r="H35" s="48"/>
      <c r="I35" s="172">
        <v>0.14999999999999999</v>
      </c>
      <c r="J35" s="171">
        <f>ROUND(ROUND((SUM(BF91:BF105)),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ROUND(SUM(BG91:BG105),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ROUND(SUM(BH91:BH105),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ROUND(SUM(BI91:BI105),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153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2494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A.5.0 - VZT - přirážky + standardy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2497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2498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4.88" customHeight="1">
      <c r="B67" s="198"/>
      <c r="C67" s="199"/>
      <c r="D67" s="200" t="s">
        <v>2499</v>
      </c>
      <c r="E67" s="201"/>
      <c r="F67" s="201"/>
      <c r="G67" s="201"/>
      <c r="H67" s="201"/>
      <c r="I67" s="202"/>
      <c r="J67" s="203">
        <f>J104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153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2494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A.5.0 - VZT - přirážky + standardy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2500</v>
      </c>
      <c r="F92" s="224" t="s">
        <v>2500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</f>
        <v>0</v>
      </c>
      <c r="Q92" s="229"/>
      <c r="R92" s="230">
        <f>R93</f>
        <v>0</v>
      </c>
      <c r="S92" s="229"/>
      <c r="T92" s="231">
        <f>T93</f>
        <v>0</v>
      </c>
      <c r="AR92" s="232" t="s">
        <v>81</v>
      </c>
      <c r="AT92" s="233" t="s">
        <v>71</v>
      </c>
      <c r="AU92" s="233" t="s">
        <v>72</v>
      </c>
      <c r="AY92" s="232" t="s">
        <v>209</v>
      </c>
      <c r="BK92" s="234">
        <f>BK93</f>
        <v>0</v>
      </c>
    </row>
    <row r="93" s="11" customFormat="1" ht="19.92" customHeight="1">
      <c r="B93" s="221"/>
      <c r="C93" s="222"/>
      <c r="D93" s="223" t="s">
        <v>71</v>
      </c>
      <c r="E93" s="235" t="s">
        <v>474</v>
      </c>
      <c r="F93" s="235" t="s">
        <v>2478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P94+SUM(P95:P104)</f>
        <v>0</v>
      </c>
      <c r="Q93" s="229"/>
      <c r="R93" s="230">
        <f>R94+SUM(R95:R104)</f>
        <v>0</v>
      </c>
      <c r="S93" s="229"/>
      <c r="T93" s="231">
        <f>T94+SUM(T95:T104)</f>
        <v>0</v>
      </c>
      <c r="AR93" s="232" t="s">
        <v>81</v>
      </c>
      <c r="AT93" s="233" t="s">
        <v>71</v>
      </c>
      <c r="AU93" s="233" t="s">
        <v>79</v>
      </c>
      <c r="AY93" s="232" t="s">
        <v>209</v>
      </c>
      <c r="BK93" s="234">
        <f>BK94+SUM(BK95:BK104)</f>
        <v>0</v>
      </c>
    </row>
    <row r="94" s="1" customFormat="1" ht="16.5" customHeight="1">
      <c r="B94" s="47"/>
      <c r="C94" s="237" t="s">
        <v>79</v>
      </c>
      <c r="D94" s="237" t="s">
        <v>211</v>
      </c>
      <c r="E94" s="238" t="s">
        <v>2501</v>
      </c>
      <c r="F94" s="239" t="s">
        <v>2502</v>
      </c>
      <c r="G94" s="240" t="s">
        <v>343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2503</v>
      </c>
    </row>
    <row r="95" s="1" customFormat="1" ht="16.5" customHeight="1">
      <c r="B95" s="47"/>
      <c r="C95" s="237" t="s">
        <v>81</v>
      </c>
      <c r="D95" s="237" t="s">
        <v>211</v>
      </c>
      <c r="E95" s="238" t="s">
        <v>2504</v>
      </c>
      <c r="F95" s="239" t="s">
        <v>1016</v>
      </c>
      <c r="G95" s="240" t="s">
        <v>343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2505</v>
      </c>
    </row>
    <row r="96" s="1" customFormat="1" ht="16.5" customHeight="1">
      <c r="B96" s="47"/>
      <c r="C96" s="237" t="s">
        <v>101</v>
      </c>
      <c r="D96" s="237" t="s">
        <v>211</v>
      </c>
      <c r="E96" s="238" t="s">
        <v>2506</v>
      </c>
      <c r="F96" s="239" t="s">
        <v>2507</v>
      </c>
      <c r="G96" s="240" t="s">
        <v>343</v>
      </c>
      <c r="H96" s="241">
        <v>1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2508</v>
      </c>
    </row>
    <row r="97" s="1" customFormat="1" ht="16.5" customHeight="1">
      <c r="B97" s="47"/>
      <c r="C97" s="237" t="s">
        <v>216</v>
      </c>
      <c r="D97" s="237" t="s">
        <v>211</v>
      </c>
      <c r="E97" s="238" t="s">
        <v>2509</v>
      </c>
      <c r="F97" s="239" t="s">
        <v>2510</v>
      </c>
      <c r="G97" s="240" t="s">
        <v>343</v>
      </c>
      <c r="H97" s="241">
        <v>1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2511</v>
      </c>
    </row>
    <row r="98" s="1" customFormat="1" ht="16.5" customHeight="1">
      <c r="B98" s="47"/>
      <c r="C98" s="237" t="s">
        <v>234</v>
      </c>
      <c r="D98" s="237" t="s">
        <v>211</v>
      </c>
      <c r="E98" s="238" t="s">
        <v>237</v>
      </c>
      <c r="F98" s="239" t="s">
        <v>2512</v>
      </c>
      <c r="G98" s="240" t="s">
        <v>343</v>
      </c>
      <c r="H98" s="241">
        <v>1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2513</v>
      </c>
    </row>
    <row r="99" s="1" customFormat="1" ht="16.5" customHeight="1">
      <c r="B99" s="47"/>
      <c r="C99" s="237" t="s">
        <v>239</v>
      </c>
      <c r="D99" s="237" t="s">
        <v>211</v>
      </c>
      <c r="E99" s="238" t="s">
        <v>265</v>
      </c>
      <c r="F99" s="239" t="s">
        <v>2514</v>
      </c>
      <c r="G99" s="240" t="s">
        <v>343</v>
      </c>
      <c r="H99" s="241">
        <v>1</v>
      </c>
      <c r="I99" s="242"/>
      <c r="J99" s="243">
        <f>ROUND(I99*H99,2)</f>
        <v>0</v>
      </c>
      <c r="K99" s="239" t="s">
        <v>619</v>
      </c>
      <c r="L99" s="73"/>
      <c r="M99" s="244" t="s">
        <v>21</v>
      </c>
      <c r="N99" s="245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287</v>
      </c>
      <c r="AT99" s="25" t="s">
        <v>211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287</v>
      </c>
      <c r="BM99" s="25" t="s">
        <v>2515</v>
      </c>
    </row>
    <row r="100" s="1" customFormat="1" ht="16.5" customHeight="1">
      <c r="B100" s="47"/>
      <c r="C100" s="237" t="s">
        <v>245</v>
      </c>
      <c r="D100" s="237" t="s">
        <v>211</v>
      </c>
      <c r="E100" s="238" t="s">
        <v>271</v>
      </c>
      <c r="F100" s="239" t="s">
        <v>2516</v>
      </c>
      <c r="G100" s="240" t="s">
        <v>343</v>
      </c>
      <c r="H100" s="241">
        <v>1</v>
      </c>
      <c r="I100" s="242"/>
      <c r="J100" s="243">
        <f>ROUND(I100*H100,2)</f>
        <v>0</v>
      </c>
      <c r="K100" s="239" t="s">
        <v>619</v>
      </c>
      <c r="L100" s="73"/>
      <c r="M100" s="244" t="s">
        <v>21</v>
      </c>
      <c r="N100" s="245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287</v>
      </c>
      <c r="AT100" s="25" t="s">
        <v>211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2517</v>
      </c>
    </row>
    <row r="101" s="1" customFormat="1" ht="16.5" customHeight="1">
      <c r="B101" s="47"/>
      <c r="C101" s="237" t="s">
        <v>232</v>
      </c>
      <c r="D101" s="237" t="s">
        <v>211</v>
      </c>
      <c r="E101" s="238" t="s">
        <v>275</v>
      </c>
      <c r="F101" s="239" t="s">
        <v>2518</v>
      </c>
      <c r="G101" s="240" t="s">
        <v>343</v>
      </c>
      <c r="H101" s="241">
        <v>1</v>
      </c>
      <c r="I101" s="242"/>
      <c r="J101" s="243">
        <f>ROUND(I101*H101,2)</f>
        <v>0</v>
      </c>
      <c r="K101" s="239" t="s">
        <v>619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287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2519</v>
      </c>
    </row>
    <row r="102" s="1" customFormat="1" ht="16.5" customHeight="1">
      <c r="B102" s="47"/>
      <c r="C102" s="237" t="s">
        <v>254</v>
      </c>
      <c r="D102" s="237" t="s">
        <v>211</v>
      </c>
      <c r="E102" s="238" t="s">
        <v>248</v>
      </c>
      <c r="F102" s="239" t="s">
        <v>2520</v>
      </c>
      <c r="G102" s="240" t="s">
        <v>343</v>
      </c>
      <c r="H102" s="241">
        <v>1</v>
      </c>
      <c r="I102" s="242"/>
      <c r="J102" s="243">
        <f>ROUND(I102*H102,2)</f>
        <v>0</v>
      </c>
      <c r="K102" s="239" t="s">
        <v>619</v>
      </c>
      <c r="L102" s="73"/>
      <c r="M102" s="244" t="s">
        <v>21</v>
      </c>
      <c r="N102" s="245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287</v>
      </c>
      <c r="AT102" s="25" t="s">
        <v>211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2521</v>
      </c>
    </row>
    <row r="103" s="1" customFormat="1" ht="16.5" customHeight="1">
      <c r="B103" s="47"/>
      <c r="C103" s="237" t="s">
        <v>237</v>
      </c>
      <c r="D103" s="237" t="s">
        <v>211</v>
      </c>
      <c r="E103" s="238" t="s">
        <v>10</v>
      </c>
      <c r="F103" s="239" t="s">
        <v>2522</v>
      </c>
      <c r="G103" s="240" t="s">
        <v>343</v>
      </c>
      <c r="H103" s="241">
        <v>1</v>
      </c>
      <c r="I103" s="242"/>
      <c r="J103" s="243">
        <f>ROUND(I103*H103,2)</f>
        <v>0</v>
      </c>
      <c r="K103" s="239" t="s">
        <v>619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287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2523</v>
      </c>
    </row>
    <row r="104" s="11" customFormat="1" ht="22.32" customHeight="1">
      <c r="B104" s="221"/>
      <c r="C104" s="222"/>
      <c r="D104" s="223" t="s">
        <v>71</v>
      </c>
      <c r="E104" s="235" t="s">
        <v>2524</v>
      </c>
      <c r="F104" s="235" t="s">
        <v>2525</v>
      </c>
      <c r="G104" s="222"/>
      <c r="H104" s="222"/>
      <c r="I104" s="225"/>
      <c r="J104" s="236">
        <f>BK104</f>
        <v>0</v>
      </c>
      <c r="K104" s="222"/>
      <c r="L104" s="227"/>
      <c r="M104" s="228"/>
      <c r="N104" s="229"/>
      <c r="O104" s="229"/>
      <c r="P104" s="230">
        <f>P105</f>
        <v>0</v>
      </c>
      <c r="Q104" s="229"/>
      <c r="R104" s="230">
        <f>R105</f>
        <v>0</v>
      </c>
      <c r="S104" s="229"/>
      <c r="T104" s="231">
        <f>T105</f>
        <v>0</v>
      </c>
      <c r="AR104" s="232" t="s">
        <v>81</v>
      </c>
      <c r="AT104" s="233" t="s">
        <v>71</v>
      </c>
      <c r="AU104" s="233" t="s">
        <v>81</v>
      </c>
      <c r="AY104" s="232" t="s">
        <v>209</v>
      </c>
      <c r="BK104" s="234">
        <f>BK105</f>
        <v>0</v>
      </c>
    </row>
    <row r="105" s="1" customFormat="1" ht="16.5" customHeight="1">
      <c r="B105" s="47"/>
      <c r="C105" s="237" t="s">
        <v>265</v>
      </c>
      <c r="D105" s="237" t="s">
        <v>211</v>
      </c>
      <c r="E105" s="238" t="s">
        <v>2526</v>
      </c>
      <c r="F105" s="239" t="s">
        <v>2527</v>
      </c>
      <c r="G105" s="240" t="s">
        <v>21</v>
      </c>
      <c r="H105" s="241">
        <v>0</v>
      </c>
      <c r="I105" s="242"/>
      <c r="J105" s="243">
        <f>ROUND(I105*H105,2)</f>
        <v>0</v>
      </c>
      <c r="K105" s="239" t="s">
        <v>619</v>
      </c>
      <c r="L105" s="73"/>
      <c r="M105" s="244" t="s">
        <v>21</v>
      </c>
      <c r="N105" s="294" t="s">
        <v>43</v>
      </c>
      <c r="O105" s="295"/>
      <c r="P105" s="296">
        <f>O105*H105</f>
        <v>0</v>
      </c>
      <c r="Q105" s="296">
        <v>0</v>
      </c>
      <c r="R105" s="296">
        <f>Q105*H105</f>
        <v>0</v>
      </c>
      <c r="S105" s="296">
        <v>0</v>
      </c>
      <c r="T105" s="297">
        <f>S105*H105</f>
        <v>0</v>
      </c>
      <c r="AR105" s="25" t="s">
        <v>287</v>
      </c>
      <c r="AT105" s="25" t="s">
        <v>211</v>
      </c>
      <c r="AU105" s="25" t="s">
        <v>101</v>
      </c>
      <c r="AY105" s="25" t="s">
        <v>209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79</v>
      </c>
      <c r="BK105" s="248">
        <f>ROUND(I105*H105,2)</f>
        <v>0</v>
      </c>
      <c r="BL105" s="25" t="s">
        <v>287</v>
      </c>
      <c r="BM105" s="25" t="s">
        <v>2528</v>
      </c>
    </row>
    <row r="106" s="1" customFormat="1" ht="6.96" customHeight="1">
      <c r="B106" s="68"/>
      <c r="C106" s="69"/>
      <c r="D106" s="69"/>
      <c r="E106" s="69"/>
      <c r="F106" s="69"/>
      <c r="G106" s="69"/>
      <c r="H106" s="69"/>
      <c r="I106" s="180"/>
      <c r="J106" s="69"/>
      <c r="K106" s="69"/>
      <c r="L106" s="73"/>
    </row>
  </sheetData>
  <sheetProtection sheet="1" autoFilter="0" formatColumns="0" formatRows="0" objects="1" scenarios="1" spinCount="100000" saltValue="lN10+pkVA8OsbJVPn47jsJ9sEg9OOz9r+3c2LV2Rs4qJBNlgJK75vI8yPWvBo1SryCtWwsqbt2eavM2ZMsNg9A==" hashValue="Rx9nbQPKQLg2x/73vxriJYO/OQBsrNMV470Wt4R+K8m/JdEXGqpSf0/433wSDHQEzjTgRqthDDI6TSiHZJn4iA==" algorithmName="SHA-512" password="CC35"/>
  <autoFilter ref="C90:K10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105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153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2494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2529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ROUND(SUM(BE91:BE104), 2)</f>
        <v>0</v>
      </c>
      <c r="G34" s="48"/>
      <c r="H34" s="48"/>
      <c r="I34" s="172">
        <v>0.20999999999999999</v>
      </c>
      <c r="J34" s="171">
        <f>ROUND(ROUND((SUM(BE91:BE104)),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ROUND(SUM(BF91:BF104), 2)</f>
        <v>0</v>
      </c>
      <c r="G35" s="48"/>
      <c r="H35" s="48"/>
      <c r="I35" s="172">
        <v>0.14999999999999999</v>
      </c>
      <c r="J35" s="171">
        <f>ROUND(ROUND((SUM(BF91:BF104)),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ROUND(SUM(BG91:BG104),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ROUND(SUM(BH91:BH104),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ROUND(SUM(BI91:BI104),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153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2494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A.5.1 - VZT - HZ_3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2530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2531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9.92" customHeight="1">
      <c r="B67" s="198"/>
      <c r="C67" s="199"/>
      <c r="D67" s="200" t="s">
        <v>2532</v>
      </c>
      <c r="E67" s="201"/>
      <c r="F67" s="201"/>
      <c r="G67" s="201"/>
      <c r="H67" s="201"/>
      <c r="I67" s="202"/>
      <c r="J67" s="203">
        <f>J99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153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2494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A.5.1 - VZT - HZ_3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2132</v>
      </c>
      <c r="F92" s="224" t="s">
        <v>2533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P93+P99</f>
        <v>0</v>
      </c>
      <c r="Q92" s="229"/>
      <c r="R92" s="230">
        <f>R93+R99</f>
        <v>0</v>
      </c>
      <c r="S92" s="229"/>
      <c r="T92" s="231">
        <f>T93+T99</f>
        <v>0</v>
      </c>
      <c r="AR92" s="232" t="s">
        <v>79</v>
      </c>
      <c r="AT92" s="233" t="s">
        <v>71</v>
      </c>
      <c r="AU92" s="233" t="s">
        <v>72</v>
      </c>
      <c r="AY92" s="232" t="s">
        <v>209</v>
      </c>
      <c r="BK92" s="234">
        <f>BK93+BK99</f>
        <v>0</v>
      </c>
    </row>
    <row r="93" s="11" customFormat="1" ht="19.92" customHeight="1">
      <c r="B93" s="221"/>
      <c r="C93" s="222"/>
      <c r="D93" s="223" t="s">
        <v>71</v>
      </c>
      <c r="E93" s="235" t="s">
        <v>2534</v>
      </c>
      <c r="F93" s="235" t="s">
        <v>2534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SUM(P94:P98)</f>
        <v>0</v>
      </c>
      <c r="Q93" s="229"/>
      <c r="R93" s="230">
        <f>SUM(R94:R98)</f>
        <v>0</v>
      </c>
      <c r="S93" s="229"/>
      <c r="T93" s="231">
        <f>SUM(T94:T98)</f>
        <v>0</v>
      </c>
      <c r="AR93" s="232" t="s">
        <v>101</v>
      </c>
      <c r="AT93" s="233" t="s">
        <v>71</v>
      </c>
      <c r="AU93" s="233" t="s">
        <v>79</v>
      </c>
      <c r="AY93" s="232" t="s">
        <v>209</v>
      </c>
      <c r="BK93" s="234">
        <f>SUM(BK94:BK98)</f>
        <v>0</v>
      </c>
    </row>
    <row r="94" s="1" customFormat="1" ht="25.5" customHeight="1">
      <c r="B94" s="47"/>
      <c r="C94" s="237" t="s">
        <v>79</v>
      </c>
      <c r="D94" s="237" t="s">
        <v>211</v>
      </c>
      <c r="E94" s="238" t="s">
        <v>2535</v>
      </c>
      <c r="F94" s="239" t="s">
        <v>2536</v>
      </c>
      <c r="G94" s="240" t="s">
        <v>1150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25.5" customHeight="1">
      <c r="B95" s="47"/>
      <c r="C95" s="237" t="s">
        <v>81</v>
      </c>
      <c r="D95" s="237" t="s">
        <v>211</v>
      </c>
      <c r="E95" s="238" t="s">
        <v>2537</v>
      </c>
      <c r="F95" s="239" t="s">
        <v>2538</v>
      </c>
      <c r="G95" s="240" t="s">
        <v>1150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16.5" customHeight="1">
      <c r="B96" s="47"/>
      <c r="C96" s="237" t="s">
        <v>101</v>
      </c>
      <c r="D96" s="237" t="s">
        <v>211</v>
      </c>
      <c r="E96" s="238" t="s">
        <v>2539</v>
      </c>
      <c r="F96" s="239" t="s">
        <v>2540</v>
      </c>
      <c r="G96" s="240" t="s">
        <v>2541</v>
      </c>
      <c r="H96" s="241">
        <v>3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" customFormat="1" ht="16.5" customHeight="1">
      <c r="B97" s="47"/>
      <c r="C97" s="237" t="s">
        <v>216</v>
      </c>
      <c r="D97" s="237" t="s">
        <v>211</v>
      </c>
      <c r="E97" s="238" t="s">
        <v>2542</v>
      </c>
      <c r="F97" s="239" t="s">
        <v>2543</v>
      </c>
      <c r="G97" s="240" t="s">
        <v>268</v>
      </c>
      <c r="H97" s="241">
        <v>2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232</v>
      </c>
    </row>
    <row r="98" s="1" customFormat="1" ht="16.5" customHeight="1">
      <c r="B98" s="47"/>
      <c r="C98" s="237" t="s">
        <v>234</v>
      </c>
      <c r="D98" s="237" t="s">
        <v>211</v>
      </c>
      <c r="E98" s="238" t="s">
        <v>2544</v>
      </c>
      <c r="F98" s="239" t="s">
        <v>2545</v>
      </c>
      <c r="G98" s="240" t="s">
        <v>1448</v>
      </c>
      <c r="H98" s="241">
        <v>20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237</v>
      </c>
    </row>
    <row r="99" s="11" customFormat="1" ht="29.88" customHeight="1">
      <c r="B99" s="221"/>
      <c r="C99" s="222"/>
      <c r="D99" s="223" t="s">
        <v>71</v>
      </c>
      <c r="E99" s="235" t="s">
        <v>2546</v>
      </c>
      <c r="F99" s="235" t="s">
        <v>2546</v>
      </c>
      <c r="G99" s="222"/>
      <c r="H99" s="222"/>
      <c r="I99" s="225"/>
      <c r="J99" s="236">
        <f>BK99</f>
        <v>0</v>
      </c>
      <c r="K99" s="222"/>
      <c r="L99" s="227"/>
      <c r="M99" s="228"/>
      <c r="N99" s="229"/>
      <c r="O99" s="229"/>
      <c r="P99" s="230">
        <f>SUM(P100:P104)</f>
        <v>0</v>
      </c>
      <c r="Q99" s="229"/>
      <c r="R99" s="230">
        <f>SUM(R100:R104)</f>
        <v>0</v>
      </c>
      <c r="S99" s="229"/>
      <c r="T99" s="231">
        <f>SUM(T100:T104)</f>
        <v>0</v>
      </c>
      <c r="AR99" s="232" t="s">
        <v>101</v>
      </c>
      <c r="AT99" s="233" t="s">
        <v>71</v>
      </c>
      <c r="AU99" s="233" t="s">
        <v>79</v>
      </c>
      <c r="AY99" s="232" t="s">
        <v>209</v>
      </c>
      <c r="BK99" s="234">
        <f>SUM(BK100:BK104)</f>
        <v>0</v>
      </c>
    </row>
    <row r="100" s="1" customFormat="1" ht="25.5" customHeight="1">
      <c r="B100" s="47"/>
      <c r="C100" s="282" t="s">
        <v>239</v>
      </c>
      <c r="D100" s="282" t="s">
        <v>312</v>
      </c>
      <c r="E100" s="283" t="s">
        <v>2547</v>
      </c>
      <c r="F100" s="284" t="s">
        <v>2536</v>
      </c>
      <c r="G100" s="285" t="s">
        <v>1150</v>
      </c>
      <c r="H100" s="286">
        <v>1</v>
      </c>
      <c r="I100" s="287"/>
      <c r="J100" s="288">
        <f>ROUND(I100*H100,2)</f>
        <v>0</v>
      </c>
      <c r="K100" s="284" t="s">
        <v>619</v>
      </c>
      <c r="L100" s="289"/>
      <c r="M100" s="290" t="s">
        <v>21</v>
      </c>
      <c r="N100" s="291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371</v>
      </c>
      <c r="AT100" s="25" t="s">
        <v>312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2548</v>
      </c>
    </row>
    <row r="101" s="1" customFormat="1" ht="25.5" customHeight="1">
      <c r="B101" s="47"/>
      <c r="C101" s="282" t="s">
        <v>245</v>
      </c>
      <c r="D101" s="282" t="s">
        <v>312</v>
      </c>
      <c r="E101" s="283" t="s">
        <v>2549</v>
      </c>
      <c r="F101" s="284" t="s">
        <v>2538</v>
      </c>
      <c r="G101" s="285" t="s">
        <v>1150</v>
      </c>
      <c r="H101" s="286">
        <v>1</v>
      </c>
      <c r="I101" s="287"/>
      <c r="J101" s="288">
        <f>ROUND(I101*H101,2)</f>
        <v>0</v>
      </c>
      <c r="K101" s="284" t="s">
        <v>619</v>
      </c>
      <c r="L101" s="289"/>
      <c r="M101" s="290" t="s">
        <v>21</v>
      </c>
      <c r="N101" s="291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371</v>
      </c>
      <c r="AT101" s="25" t="s">
        <v>312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2550</v>
      </c>
    </row>
    <row r="102" s="1" customFormat="1" ht="16.5" customHeight="1">
      <c r="B102" s="47"/>
      <c r="C102" s="282" t="s">
        <v>232</v>
      </c>
      <c r="D102" s="282" t="s">
        <v>312</v>
      </c>
      <c r="E102" s="283" t="s">
        <v>2551</v>
      </c>
      <c r="F102" s="284" t="s">
        <v>2540</v>
      </c>
      <c r="G102" s="285" t="s">
        <v>2541</v>
      </c>
      <c r="H102" s="286">
        <v>3</v>
      </c>
      <c r="I102" s="287"/>
      <c r="J102" s="288">
        <f>ROUND(I102*H102,2)</f>
        <v>0</v>
      </c>
      <c r="K102" s="284" t="s">
        <v>619</v>
      </c>
      <c r="L102" s="289"/>
      <c r="M102" s="290" t="s">
        <v>21</v>
      </c>
      <c r="N102" s="291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371</v>
      </c>
      <c r="AT102" s="25" t="s">
        <v>312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2552</v>
      </c>
    </row>
    <row r="103" s="1" customFormat="1" ht="16.5" customHeight="1">
      <c r="B103" s="47"/>
      <c r="C103" s="282" t="s">
        <v>254</v>
      </c>
      <c r="D103" s="282" t="s">
        <v>312</v>
      </c>
      <c r="E103" s="283" t="s">
        <v>2553</v>
      </c>
      <c r="F103" s="284" t="s">
        <v>2543</v>
      </c>
      <c r="G103" s="285" t="s">
        <v>268</v>
      </c>
      <c r="H103" s="286">
        <v>2</v>
      </c>
      <c r="I103" s="287"/>
      <c r="J103" s="288">
        <f>ROUND(I103*H103,2)</f>
        <v>0</v>
      </c>
      <c r="K103" s="284" t="s">
        <v>619</v>
      </c>
      <c r="L103" s="289"/>
      <c r="M103" s="290" t="s">
        <v>21</v>
      </c>
      <c r="N103" s="291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371</v>
      </c>
      <c r="AT103" s="25" t="s">
        <v>312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2554</v>
      </c>
    </row>
    <row r="104" s="1" customFormat="1" ht="16.5" customHeight="1">
      <c r="B104" s="47"/>
      <c r="C104" s="282" t="s">
        <v>237</v>
      </c>
      <c r="D104" s="282" t="s">
        <v>312</v>
      </c>
      <c r="E104" s="283" t="s">
        <v>2555</v>
      </c>
      <c r="F104" s="284" t="s">
        <v>2545</v>
      </c>
      <c r="G104" s="285" t="s">
        <v>1448</v>
      </c>
      <c r="H104" s="286">
        <v>20</v>
      </c>
      <c r="I104" s="287"/>
      <c r="J104" s="288">
        <f>ROUND(I104*H104,2)</f>
        <v>0</v>
      </c>
      <c r="K104" s="284" t="s">
        <v>619</v>
      </c>
      <c r="L104" s="289"/>
      <c r="M104" s="290" t="s">
        <v>21</v>
      </c>
      <c r="N104" s="312" t="s">
        <v>43</v>
      </c>
      <c r="O104" s="295"/>
      <c r="P104" s="296">
        <f>O104*H104</f>
        <v>0</v>
      </c>
      <c r="Q104" s="296">
        <v>0</v>
      </c>
      <c r="R104" s="296">
        <f>Q104*H104</f>
        <v>0</v>
      </c>
      <c r="S104" s="296">
        <v>0</v>
      </c>
      <c r="T104" s="297">
        <f>S104*H104</f>
        <v>0</v>
      </c>
      <c r="AR104" s="25" t="s">
        <v>371</v>
      </c>
      <c r="AT104" s="25" t="s">
        <v>312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2556</v>
      </c>
    </row>
    <row r="105" s="1" customFormat="1" ht="6.96" customHeight="1"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73"/>
    </row>
  </sheetData>
  <sheetProtection sheet="1" autoFilter="0" formatColumns="0" formatRows="0" objects="1" scenarios="1" spinCount="100000" saltValue="v5eYa9mVMQJwPpXaouQWgeShHP+rd6NXZeaiD6nMuC109W2PrCI/mBxzgjnoZCr0m9unombEOTBVN8f477dfag==" hashValue="oQ05sBl+2Cm9cQV1wJp/mxY59R7EDzbEp/WtbF7bUrx6iffzQK8BiE6ZiuI0xpOKJOhNpyS9EPhhwMFihcpS3w==" algorithmName="SHA-512" password="CC35"/>
  <autoFilter ref="C90:K10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108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153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2494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2557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ROUND(SUM(BE91:BE124), 2)</f>
        <v>0</v>
      </c>
      <c r="G34" s="48"/>
      <c r="H34" s="48"/>
      <c r="I34" s="172">
        <v>0.20999999999999999</v>
      </c>
      <c r="J34" s="171">
        <f>ROUND(ROUND((SUM(BE91:BE124)),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ROUND(SUM(BF91:BF124), 2)</f>
        <v>0</v>
      </c>
      <c r="G35" s="48"/>
      <c r="H35" s="48"/>
      <c r="I35" s="172">
        <v>0.14999999999999999</v>
      </c>
      <c r="J35" s="171">
        <f>ROUND(ROUND((SUM(BF91:BF124)),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ROUND(SUM(BG91:BG124),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ROUND(SUM(BH91:BH124),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ROUND(SUM(BI91:BI124),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153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2494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A.5.2 - VZT - HZ_4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2558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2531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9.92" customHeight="1">
      <c r="B67" s="198"/>
      <c r="C67" s="199"/>
      <c r="D67" s="200" t="s">
        <v>2532</v>
      </c>
      <c r="E67" s="201"/>
      <c r="F67" s="201"/>
      <c r="G67" s="201"/>
      <c r="H67" s="201"/>
      <c r="I67" s="202"/>
      <c r="J67" s="203">
        <f>J109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153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2494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A.5.2 - VZT - HZ_4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2132</v>
      </c>
      <c r="F92" s="224" t="s">
        <v>2559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P93+P109</f>
        <v>0</v>
      </c>
      <c r="Q92" s="229"/>
      <c r="R92" s="230">
        <f>R93+R109</f>
        <v>0</v>
      </c>
      <c r="S92" s="229"/>
      <c r="T92" s="231">
        <f>T93+T109</f>
        <v>0</v>
      </c>
      <c r="AR92" s="232" t="s">
        <v>79</v>
      </c>
      <c r="AT92" s="233" t="s">
        <v>71</v>
      </c>
      <c r="AU92" s="233" t="s">
        <v>72</v>
      </c>
      <c r="AY92" s="232" t="s">
        <v>209</v>
      </c>
      <c r="BK92" s="234">
        <f>BK93+BK109</f>
        <v>0</v>
      </c>
    </row>
    <row r="93" s="11" customFormat="1" ht="19.92" customHeight="1">
      <c r="B93" s="221"/>
      <c r="C93" s="222"/>
      <c r="D93" s="223" t="s">
        <v>71</v>
      </c>
      <c r="E93" s="235" t="s">
        <v>2534</v>
      </c>
      <c r="F93" s="235" t="s">
        <v>2534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SUM(P94:P108)</f>
        <v>0</v>
      </c>
      <c r="Q93" s="229"/>
      <c r="R93" s="230">
        <f>SUM(R94:R108)</f>
        <v>0</v>
      </c>
      <c r="S93" s="229"/>
      <c r="T93" s="231">
        <f>SUM(T94:T108)</f>
        <v>0</v>
      </c>
      <c r="AR93" s="232" t="s">
        <v>81</v>
      </c>
      <c r="AT93" s="233" t="s">
        <v>71</v>
      </c>
      <c r="AU93" s="233" t="s">
        <v>79</v>
      </c>
      <c r="AY93" s="232" t="s">
        <v>209</v>
      </c>
      <c r="BK93" s="234">
        <f>SUM(BK94:BK108)</f>
        <v>0</v>
      </c>
    </row>
    <row r="94" s="1" customFormat="1" ht="51" customHeight="1">
      <c r="B94" s="47"/>
      <c r="C94" s="237" t="s">
        <v>79</v>
      </c>
      <c r="D94" s="237" t="s">
        <v>211</v>
      </c>
      <c r="E94" s="238" t="s">
        <v>2560</v>
      </c>
      <c r="F94" s="239" t="s">
        <v>2561</v>
      </c>
      <c r="G94" s="240" t="s">
        <v>1150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25.5" customHeight="1">
      <c r="B95" s="47"/>
      <c r="C95" s="237" t="s">
        <v>81</v>
      </c>
      <c r="D95" s="237" t="s">
        <v>211</v>
      </c>
      <c r="E95" s="238" t="s">
        <v>2562</v>
      </c>
      <c r="F95" s="239" t="s">
        <v>2563</v>
      </c>
      <c r="G95" s="240" t="s">
        <v>1150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25.5" customHeight="1">
      <c r="B96" s="47"/>
      <c r="C96" s="237" t="s">
        <v>101</v>
      </c>
      <c r="D96" s="237" t="s">
        <v>211</v>
      </c>
      <c r="E96" s="238" t="s">
        <v>2564</v>
      </c>
      <c r="F96" s="239" t="s">
        <v>2565</v>
      </c>
      <c r="G96" s="240" t="s">
        <v>1150</v>
      </c>
      <c r="H96" s="241">
        <v>1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" customFormat="1" ht="25.5" customHeight="1">
      <c r="B97" s="47"/>
      <c r="C97" s="237" t="s">
        <v>216</v>
      </c>
      <c r="D97" s="237" t="s">
        <v>211</v>
      </c>
      <c r="E97" s="238" t="s">
        <v>2566</v>
      </c>
      <c r="F97" s="239" t="s">
        <v>2567</v>
      </c>
      <c r="G97" s="240" t="s">
        <v>1150</v>
      </c>
      <c r="H97" s="241">
        <v>1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232</v>
      </c>
    </row>
    <row r="98" s="1" customFormat="1" ht="25.5" customHeight="1">
      <c r="B98" s="47"/>
      <c r="C98" s="237" t="s">
        <v>234</v>
      </c>
      <c r="D98" s="237" t="s">
        <v>211</v>
      </c>
      <c r="E98" s="238" t="s">
        <v>2568</v>
      </c>
      <c r="F98" s="239" t="s">
        <v>2569</v>
      </c>
      <c r="G98" s="240" t="s">
        <v>1150</v>
      </c>
      <c r="H98" s="241">
        <v>1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237</v>
      </c>
    </row>
    <row r="99" s="1" customFormat="1" ht="25.5" customHeight="1">
      <c r="B99" s="47"/>
      <c r="C99" s="237" t="s">
        <v>239</v>
      </c>
      <c r="D99" s="237" t="s">
        <v>211</v>
      </c>
      <c r="E99" s="238" t="s">
        <v>2570</v>
      </c>
      <c r="F99" s="239" t="s">
        <v>2571</v>
      </c>
      <c r="G99" s="240" t="s">
        <v>1150</v>
      </c>
      <c r="H99" s="241">
        <v>1</v>
      </c>
      <c r="I99" s="242"/>
      <c r="J99" s="243">
        <f>ROUND(I99*H99,2)</f>
        <v>0</v>
      </c>
      <c r="K99" s="239" t="s">
        <v>619</v>
      </c>
      <c r="L99" s="73"/>
      <c r="M99" s="244" t="s">
        <v>21</v>
      </c>
      <c r="N99" s="245" t="s">
        <v>43</v>
      </c>
      <c r="O99" s="48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5" t="s">
        <v>287</v>
      </c>
      <c r="AT99" s="25" t="s">
        <v>211</v>
      </c>
      <c r="AU99" s="25" t="s">
        <v>81</v>
      </c>
      <c r="AY99" s="25" t="s">
        <v>209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5" t="s">
        <v>79</v>
      </c>
      <c r="BK99" s="248">
        <f>ROUND(I99*H99,2)</f>
        <v>0</v>
      </c>
      <c r="BL99" s="25" t="s">
        <v>287</v>
      </c>
      <c r="BM99" s="25" t="s">
        <v>271</v>
      </c>
    </row>
    <row r="100" s="1" customFormat="1" ht="16.5" customHeight="1">
      <c r="B100" s="47"/>
      <c r="C100" s="237" t="s">
        <v>245</v>
      </c>
      <c r="D100" s="237" t="s">
        <v>211</v>
      </c>
      <c r="E100" s="238" t="s">
        <v>2572</v>
      </c>
      <c r="F100" s="239" t="s">
        <v>2573</v>
      </c>
      <c r="G100" s="240" t="s">
        <v>1150</v>
      </c>
      <c r="H100" s="241">
        <v>1</v>
      </c>
      <c r="I100" s="242"/>
      <c r="J100" s="243">
        <f>ROUND(I100*H100,2)</f>
        <v>0</v>
      </c>
      <c r="K100" s="239" t="s">
        <v>619</v>
      </c>
      <c r="L100" s="73"/>
      <c r="M100" s="244" t="s">
        <v>21</v>
      </c>
      <c r="N100" s="245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287</v>
      </c>
      <c r="AT100" s="25" t="s">
        <v>211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248</v>
      </c>
    </row>
    <row r="101" s="1" customFormat="1" ht="25.5" customHeight="1">
      <c r="B101" s="47"/>
      <c r="C101" s="237" t="s">
        <v>232</v>
      </c>
      <c r="D101" s="237" t="s">
        <v>211</v>
      </c>
      <c r="E101" s="238" t="s">
        <v>2574</v>
      </c>
      <c r="F101" s="239" t="s">
        <v>2575</v>
      </c>
      <c r="G101" s="240" t="s">
        <v>1150</v>
      </c>
      <c r="H101" s="241">
        <v>4</v>
      </c>
      <c r="I101" s="242"/>
      <c r="J101" s="243">
        <f>ROUND(I101*H101,2)</f>
        <v>0</v>
      </c>
      <c r="K101" s="239" t="s">
        <v>619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287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287</v>
      </c>
    </row>
    <row r="102" s="1" customFormat="1" ht="16.5" customHeight="1">
      <c r="B102" s="47"/>
      <c r="C102" s="237" t="s">
        <v>254</v>
      </c>
      <c r="D102" s="237" t="s">
        <v>211</v>
      </c>
      <c r="E102" s="238" t="s">
        <v>2576</v>
      </c>
      <c r="F102" s="239" t="s">
        <v>2577</v>
      </c>
      <c r="G102" s="240" t="s">
        <v>1150</v>
      </c>
      <c r="H102" s="241">
        <v>2</v>
      </c>
      <c r="I102" s="242"/>
      <c r="J102" s="243">
        <f>ROUND(I102*H102,2)</f>
        <v>0</v>
      </c>
      <c r="K102" s="239" t="s">
        <v>619</v>
      </c>
      <c r="L102" s="73"/>
      <c r="M102" s="244" t="s">
        <v>21</v>
      </c>
      <c r="N102" s="245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287</v>
      </c>
      <c r="AT102" s="25" t="s">
        <v>211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296</v>
      </c>
    </row>
    <row r="103" s="1" customFormat="1" ht="16.5" customHeight="1">
      <c r="B103" s="47"/>
      <c r="C103" s="237" t="s">
        <v>237</v>
      </c>
      <c r="D103" s="237" t="s">
        <v>211</v>
      </c>
      <c r="E103" s="238" t="s">
        <v>2578</v>
      </c>
      <c r="F103" s="239" t="s">
        <v>2579</v>
      </c>
      <c r="G103" s="240" t="s">
        <v>1150</v>
      </c>
      <c r="H103" s="241">
        <v>1</v>
      </c>
      <c r="I103" s="242"/>
      <c r="J103" s="243">
        <f>ROUND(I103*H103,2)</f>
        <v>0</v>
      </c>
      <c r="K103" s="239" t="s">
        <v>619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287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307</v>
      </c>
    </row>
    <row r="104" s="1" customFormat="1" ht="16.5" customHeight="1">
      <c r="B104" s="47"/>
      <c r="C104" s="237" t="s">
        <v>265</v>
      </c>
      <c r="D104" s="237" t="s">
        <v>211</v>
      </c>
      <c r="E104" s="238" t="s">
        <v>2539</v>
      </c>
      <c r="F104" s="239" t="s">
        <v>2580</v>
      </c>
      <c r="G104" s="240" t="s">
        <v>1150</v>
      </c>
      <c r="H104" s="241">
        <v>2</v>
      </c>
      <c r="I104" s="242"/>
      <c r="J104" s="243">
        <f>ROUND(I104*H104,2)</f>
        <v>0</v>
      </c>
      <c r="K104" s="239" t="s">
        <v>619</v>
      </c>
      <c r="L104" s="73"/>
      <c r="M104" s="244" t="s">
        <v>21</v>
      </c>
      <c r="N104" s="245" t="s">
        <v>43</v>
      </c>
      <c r="O104" s="48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5" t="s">
        <v>287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319</v>
      </c>
    </row>
    <row r="105" s="1" customFormat="1" ht="16.5" customHeight="1">
      <c r="B105" s="47"/>
      <c r="C105" s="237" t="s">
        <v>271</v>
      </c>
      <c r="D105" s="237" t="s">
        <v>211</v>
      </c>
      <c r="E105" s="238" t="s">
        <v>2542</v>
      </c>
      <c r="F105" s="239" t="s">
        <v>2581</v>
      </c>
      <c r="G105" s="240" t="s">
        <v>268</v>
      </c>
      <c r="H105" s="241">
        <v>10</v>
      </c>
      <c r="I105" s="242"/>
      <c r="J105" s="243">
        <f>ROUND(I105*H105,2)</f>
        <v>0</v>
      </c>
      <c r="K105" s="239" t="s">
        <v>619</v>
      </c>
      <c r="L105" s="73"/>
      <c r="M105" s="244" t="s">
        <v>21</v>
      </c>
      <c r="N105" s="245" t="s">
        <v>43</v>
      </c>
      <c r="O105" s="48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5" t="s">
        <v>287</v>
      </c>
      <c r="AT105" s="25" t="s">
        <v>211</v>
      </c>
      <c r="AU105" s="25" t="s">
        <v>81</v>
      </c>
      <c r="AY105" s="25" t="s">
        <v>209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5" t="s">
        <v>79</v>
      </c>
      <c r="BK105" s="248">
        <f>ROUND(I105*H105,2)</f>
        <v>0</v>
      </c>
      <c r="BL105" s="25" t="s">
        <v>287</v>
      </c>
      <c r="BM105" s="25" t="s">
        <v>329</v>
      </c>
    </row>
    <row r="106" s="1" customFormat="1" ht="16.5" customHeight="1">
      <c r="B106" s="47"/>
      <c r="C106" s="237" t="s">
        <v>275</v>
      </c>
      <c r="D106" s="237" t="s">
        <v>211</v>
      </c>
      <c r="E106" s="238" t="s">
        <v>2544</v>
      </c>
      <c r="F106" s="239" t="s">
        <v>2582</v>
      </c>
      <c r="G106" s="240" t="s">
        <v>2541</v>
      </c>
      <c r="H106" s="241">
        <v>40</v>
      </c>
      <c r="I106" s="242"/>
      <c r="J106" s="243">
        <f>ROUND(I106*H106,2)</f>
        <v>0</v>
      </c>
      <c r="K106" s="239" t="s">
        <v>619</v>
      </c>
      <c r="L106" s="73"/>
      <c r="M106" s="244" t="s">
        <v>21</v>
      </c>
      <c r="N106" s="245" t="s">
        <v>43</v>
      </c>
      <c r="O106" s="48"/>
      <c r="P106" s="246">
        <f>O106*H106</f>
        <v>0</v>
      </c>
      <c r="Q106" s="246">
        <v>0</v>
      </c>
      <c r="R106" s="246">
        <f>Q106*H106</f>
        <v>0</v>
      </c>
      <c r="S106" s="246">
        <v>0</v>
      </c>
      <c r="T106" s="247">
        <f>S106*H106</f>
        <v>0</v>
      </c>
      <c r="AR106" s="25" t="s">
        <v>287</v>
      </c>
      <c r="AT106" s="25" t="s">
        <v>211</v>
      </c>
      <c r="AU106" s="25" t="s">
        <v>81</v>
      </c>
      <c r="AY106" s="25" t="s">
        <v>209</v>
      </c>
      <c r="BE106" s="248">
        <f>IF(N106="základní",J106,0)</f>
        <v>0</v>
      </c>
      <c r="BF106" s="248">
        <f>IF(N106="snížená",J106,0)</f>
        <v>0</v>
      </c>
      <c r="BG106" s="248">
        <f>IF(N106="zákl. přenesená",J106,0)</f>
        <v>0</v>
      </c>
      <c r="BH106" s="248">
        <f>IF(N106="sníž. přenesená",J106,0)</f>
        <v>0</v>
      </c>
      <c r="BI106" s="248">
        <f>IF(N106="nulová",J106,0)</f>
        <v>0</v>
      </c>
      <c r="BJ106" s="25" t="s">
        <v>79</v>
      </c>
      <c r="BK106" s="248">
        <f>ROUND(I106*H106,2)</f>
        <v>0</v>
      </c>
      <c r="BL106" s="25" t="s">
        <v>287</v>
      </c>
      <c r="BM106" s="25" t="s">
        <v>340</v>
      </c>
    </row>
    <row r="107" s="1" customFormat="1" ht="16.5" customHeight="1">
      <c r="B107" s="47"/>
      <c r="C107" s="237" t="s">
        <v>248</v>
      </c>
      <c r="D107" s="237" t="s">
        <v>211</v>
      </c>
      <c r="E107" s="238" t="s">
        <v>2583</v>
      </c>
      <c r="F107" s="239" t="s">
        <v>2584</v>
      </c>
      <c r="G107" s="240" t="s">
        <v>268</v>
      </c>
      <c r="H107" s="241">
        <v>20</v>
      </c>
      <c r="I107" s="242"/>
      <c r="J107" s="243">
        <f>ROUND(I107*H107,2)</f>
        <v>0</v>
      </c>
      <c r="K107" s="239" t="s">
        <v>619</v>
      </c>
      <c r="L107" s="73"/>
      <c r="M107" s="244" t="s">
        <v>21</v>
      </c>
      <c r="N107" s="245" t="s">
        <v>43</v>
      </c>
      <c r="O107" s="48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5" t="s">
        <v>287</v>
      </c>
      <c r="AT107" s="25" t="s">
        <v>211</v>
      </c>
      <c r="AU107" s="25" t="s">
        <v>81</v>
      </c>
      <c r="AY107" s="25" t="s">
        <v>209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5" t="s">
        <v>79</v>
      </c>
      <c r="BK107" s="248">
        <f>ROUND(I107*H107,2)</f>
        <v>0</v>
      </c>
      <c r="BL107" s="25" t="s">
        <v>287</v>
      </c>
      <c r="BM107" s="25" t="s">
        <v>351</v>
      </c>
    </row>
    <row r="108" s="1" customFormat="1" ht="16.5" customHeight="1">
      <c r="B108" s="47"/>
      <c r="C108" s="237" t="s">
        <v>10</v>
      </c>
      <c r="D108" s="237" t="s">
        <v>211</v>
      </c>
      <c r="E108" s="238" t="s">
        <v>2585</v>
      </c>
      <c r="F108" s="239" t="s">
        <v>2545</v>
      </c>
      <c r="G108" s="240" t="s">
        <v>1448</v>
      </c>
      <c r="H108" s="241">
        <v>230</v>
      </c>
      <c r="I108" s="242"/>
      <c r="J108" s="243">
        <f>ROUND(I108*H108,2)</f>
        <v>0</v>
      </c>
      <c r="K108" s="239" t="s">
        <v>619</v>
      </c>
      <c r="L108" s="73"/>
      <c r="M108" s="244" t="s">
        <v>21</v>
      </c>
      <c r="N108" s="245" t="s">
        <v>43</v>
      </c>
      <c r="O108" s="48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5" t="s">
        <v>287</v>
      </c>
      <c r="AT108" s="25" t="s">
        <v>211</v>
      </c>
      <c r="AU108" s="25" t="s">
        <v>81</v>
      </c>
      <c r="AY108" s="25" t="s">
        <v>209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5" t="s">
        <v>79</v>
      </c>
      <c r="BK108" s="248">
        <f>ROUND(I108*H108,2)</f>
        <v>0</v>
      </c>
      <c r="BL108" s="25" t="s">
        <v>287</v>
      </c>
      <c r="BM108" s="25" t="s">
        <v>361</v>
      </c>
    </row>
    <row r="109" s="11" customFormat="1" ht="29.88" customHeight="1">
      <c r="B109" s="221"/>
      <c r="C109" s="222"/>
      <c r="D109" s="223" t="s">
        <v>71</v>
      </c>
      <c r="E109" s="235" t="s">
        <v>2546</v>
      </c>
      <c r="F109" s="235" t="s">
        <v>2546</v>
      </c>
      <c r="G109" s="222"/>
      <c r="H109" s="222"/>
      <c r="I109" s="225"/>
      <c r="J109" s="236">
        <f>BK109</f>
        <v>0</v>
      </c>
      <c r="K109" s="222"/>
      <c r="L109" s="227"/>
      <c r="M109" s="228"/>
      <c r="N109" s="229"/>
      <c r="O109" s="229"/>
      <c r="P109" s="230">
        <f>SUM(P110:P124)</f>
        <v>0</v>
      </c>
      <c r="Q109" s="229"/>
      <c r="R109" s="230">
        <f>SUM(R110:R124)</f>
        <v>0</v>
      </c>
      <c r="S109" s="229"/>
      <c r="T109" s="231">
        <f>SUM(T110:T124)</f>
        <v>0</v>
      </c>
      <c r="AR109" s="232" t="s">
        <v>81</v>
      </c>
      <c r="AT109" s="233" t="s">
        <v>71</v>
      </c>
      <c r="AU109" s="233" t="s">
        <v>79</v>
      </c>
      <c r="AY109" s="232" t="s">
        <v>209</v>
      </c>
      <c r="BK109" s="234">
        <f>SUM(BK110:BK124)</f>
        <v>0</v>
      </c>
    </row>
    <row r="110" s="1" customFormat="1" ht="51" customHeight="1">
      <c r="B110" s="47"/>
      <c r="C110" s="237" t="s">
        <v>287</v>
      </c>
      <c r="D110" s="237" t="s">
        <v>211</v>
      </c>
      <c r="E110" s="238" t="s">
        <v>2586</v>
      </c>
      <c r="F110" s="239" t="s">
        <v>2561</v>
      </c>
      <c r="G110" s="240" t="s">
        <v>1150</v>
      </c>
      <c r="H110" s="241">
        <v>1</v>
      </c>
      <c r="I110" s="242"/>
      <c r="J110" s="243">
        <f>ROUND(I110*H110,2)</f>
        <v>0</v>
      </c>
      <c r="K110" s="239" t="s">
        <v>619</v>
      </c>
      <c r="L110" s="73"/>
      <c r="M110" s="244" t="s">
        <v>21</v>
      </c>
      <c r="N110" s="245" t="s">
        <v>43</v>
      </c>
      <c r="O110" s="48"/>
      <c r="P110" s="246">
        <f>O110*H110</f>
        <v>0</v>
      </c>
      <c r="Q110" s="246">
        <v>0</v>
      </c>
      <c r="R110" s="246">
        <f>Q110*H110</f>
        <v>0</v>
      </c>
      <c r="S110" s="246">
        <v>0</v>
      </c>
      <c r="T110" s="247">
        <f>S110*H110</f>
        <v>0</v>
      </c>
      <c r="AR110" s="25" t="s">
        <v>287</v>
      </c>
      <c r="AT110" s="25" t="s">
        <v>211</v>
      </c>
      <c r="AU110" s="25" t="s">
        <v>81</v>
      </c>
      <c r="AY110" s="25" t="s">
        <v>209</v>
      </c>
      <c r="BE110" s="248">
        <f>IF(N110="základní",J110,0)</f>
        <v>0</v>
      </c>
      <c r="BF110" s="248">
        <f>IF(N110="snížená",J110,0)</f>
        <v>0</v>
      </c>
      <c r="BG110" s="248">
        <f>IF(N110="zákl. přenesená",J110,0)</f>
        <v>0</v>
      </c>
      <c r="BH110" s="248">
        <f>IF(N110="sníž. přenesená",J110,0)</f>
        <v>0</v>
      </c>
      <c r="BI110" s="248">
        <f>IF(N110="nulová",J110,0)</f>
        <v>0</v>
      </c>
      <c r="BJ110" s="25" t="s">
        <v>79</v>
      </c>
      <c r="BK110" s="248">
        <f>ROUND(I110*H110,2)</f>
        <v>0</v>
      </c>
      <c r="BL110" s="25" t="s">
        <v>287</v>
      </c>
      <c r="BM110" s="25" t="s">
        <v>2587</v>
      </c>
    </row>
    <row r="111" s="1" customFormat="1" ht="25.5" customHeight="1">
      <c r="B111" s="47"/>
      <c r="C111" s="237" t="s">
        <v>292</v>
      </c>
      <c r="D111" s="237" t="s">
        <v>211</v>
      </c>
      <c r="E111" s="238" t="s">
        <v>2588</v>
      </c>
      <c r="F111" s="239" t="s">
        <v>2563</v>
      </c>
      <c r="G111" s="240" t="s">
        <v>1150</v>
      </c>
      <c r="H111" s="241">
        <v>1</v>
      </c>
      <c r="I111" s="242"/>
      <c r="J111" s="243">
        <f>ROUND(I111*H111,2)</f>
        <v>0</v>
      </c>
      <c r="K111" s="239" t="s">
        <v>619</v>
      </c>
      <c r="L111" s="73"/>
      <c r="M111" s="244" t="s">
        <v>21</v>
      </c>
      <c r="N111" s="245" t="s">
        <v>43</v>
      </c>
      <c r="O111" s="48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5" t="s">
        <v>287</v>
      </c>
      <c r="AT111" s="25" t="s">
        <v>211</v>
      </c>
      <c r="AU111" s="25" t="s">
        <v>81</v>
      </c>
      <c r="AY111" s="25" t="s">
        <v>209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5" t="s">
        <v>79</v>
      </c>
      <c r="BK111" s="248">
        <f>ROUND(I111*H111,2)</f>
        <v>0</v>
      </c>
      <c r="BL111" s="25" t="s">
        <v>287</v>
      </c>
      <c r="BM111" s="25" t="s">
        <v>2589</v>
      </c>
    </row>
    <row r="112" s="1" customFormat="1" ht="25.5" customHeight="1">
      <c r="B112" s="47"/>
      <c r="C112" s="237" t="s">
        <v>296</v>
      </c>
      <c r="D112" s="237" t="s">
        <v>211</v>
      </c>
      <c r="E112" s="238" t="s">
        <v>2590</v>
      </c>
      <c r="F112" s="239" t="s">
        <v>2565</v>
      </c>
      <c r="G112" s="240" t="s">
        <v>1150</v>
      </c>
      <c r="H112" s="241">
        <v>1</v>
      </c>
      <c r="I112" s="242"/>
      <c r="J112" s="243">
        <f>ROUND(I112*H112,2)</f>
        <v>0</v>
      </c>
      <c r="K112" s="239" t="s">
        <v>619</v>
      </c>
      <c r="L112" s="73"/>
      <c r="M112" s="244" t="s">
        <v>21</v>
      </c>
      <c r="N112" s="245" t="s">
        <v>43</v>
      </c>
      <c r="O112" s="48"/>
      <c r="P112" s="246">
        <f>O112*H112</f>
        <v>0</v>
      </c>
      <c r="Q112" s="246">
        <v>0</v>
      </c>
      <c r="R112" s="246">
        <f>Q112*H112</f>
        <v>0</v>
      </c>
      <c r="S112" s="246">
        <v>0</v>
      </c>
      <c r="T112" s="247">
        <f>S112*H112</f>
        <v>0</v>
      </c>
      <c r="AR112" s="25" t="s">
        <v>287</v>
      </c>
      <c r="AT112" s="25" t="s">
        <v>211</v>
      </c>
      <c r="AU112" s="25" t="s">
        <v>81</v>
      </c>
      <c r="AY112" s="25" t="s">
        <v>209</v>
      </c>
      <c r="BE112" s="248">
        <f>IF(N112="základní",J112,0)</f>
        <v>0</v>
      </c>
      <c r="BF112" s="248">
        <f>IF(N112="snížená",J112,0)</f>
        <v>0</v>
      </c>
      <c r="BG112" s="248">
        <f>IF(N112="zákl. přenesená",J112,0)</f>
        <v>0</v>
      </c>
      <c r="BH112" s="248">
        <f>IF(N112="sníž. přenesená",J112,0)</f>
        <v>0</v>
      </c>
      <c r="BI112" s="248">
        <f>IF(N112="nulová",J112,0)</f>
        <v>0</v>
      </c>
      <c r="BJ112" s="25" t="s">
        <v>79</v>
      </c>
      <c r="BK112" s="248">
        <f>ROUND(I112*H112,2)</f>
        <v>0</v>
      </c>
      <c r="BL112" s="25" t="s">
        <v>287</v>
      </c>
      <c r="BM112" s="25" t="s">
        <v>2591</v>
      </c>
    </row>
    <row r="113" s="1" customFormat="1" ht="25.5" customHeight="1">
      <c r="B113" s="47"/>
      <c r="C113" s="237" t="s">
        <v>302</v>
      </c>
      <c r="D113" s="237" t="s">
        <v>211</v>
      </c>
      <c r="E113" s="238" t="s">
        <v>2592</v>
      </c>
      <c r="F113" s="239" t="s">
        <v>2567</v>
      </c>
      <c r="G113" s="240" t="s">
        <v>1150</v>
      </c>
      <c r="H113" s="241">
        <v>1</v>
      </c>
      <c r="I113" s="242"/>
      <c r="J113" s="243">
        <f>ROUND(I113*H113,2)</f>
        <v>0</v>
      </c>
      <c r="K113" s="239" t="s">
        <v>619</v>
      </c>
      <c r="L113" s="73"/>
      <c r="M113" s="244" t="s">
        <v>21</v>
      </c>
      <c r="N113" s="245" t="s">
        <v>43</v>
      </c>
      <c r="O113" s="48"/>
      <c r="P113" s="246">
        <f>O113*H113</f>
        <v>0</v>
      </c>
      <c r="Q113" s="246">
        <v>0</v>
      </c>
      <c r="R113" s="246">
        <f>Q113*H113</f>
        <v>0</v>
      </c>
      <c r="S113" s="246">
        <v>0</v>
      </c>
      <c r="T113" s="247">
        <f>S113*H113</f>
        <v>0</v>
      </c>
      <c r="AR113" s="25" t="s">
        <v>287</v>
      </c>
      <c r="AT113" s="25" t="s">
        <v>211</v>
      </c>
      <c r="AU113" s="25" t="s">
        <v>81</v>
      </c>
      <c r="AY113" s="25" t="s">
        <v>209</v>
      </c>
      <c r="BE113" s="248">
        <f>IF(N113="základní",J113,0)</f>
        <v>0</v>
      </c>
      <c r="BF113" s="248">
        <f>IF(N113="snížená",J113,0)</f>
        <v>0</v>
      </c>
      <c r="BG113" s="248">
        <f>IF(N113="zákl. přenesená",J113,0)</f>
        <v>0</v>
      </c>
      <c r="BH113" s="248">
        <f>IF(N113="sníž. přenesená",J113,0)</f>
        <v>0</v>
      </c>
      <c r="BI113" s="248">
        <f>IF(N113="nulová",J113,0)</f>
        <v>0</v>
      </c>
      <c r="BJ113" s="25" t="s">
        <v>79</v>
      </c>
      <c r="BK113" s="248">
        <f>ROUND(I113*H113,2)</f>
        <v>0</v>
      </c>
      <c r="BL113" s="25" t="s">
        <v>287</v>
      </c>
      <c r="BM113" s="25" t="s">
        <v>2593</v>
      </c>
    </row>
    <row r="114" s="1" customFormat="1" ht="25.5" customHeight="1">
      <c r="B114" s="47"/>
      <c r="C114" s="237" t="s">
        <v>307</v>
      </c>
      <c r="D114" s="237" t="s">
        <v>211</v>
      </c>
      <c r="E114" s="238" t="s">
        <v>2594</v>
      </c>
      <c r="F114" s="239" t="s">
        <v>2569</v>
      </c>
      <c r="G114" s="240" t="s">
        <v>1150</v>
      </c>
      <c r="H114" s="241">
        <v>1</v>
      </c>
      <c r="I114" s="242"/>
      <c r="J114" s="243">
        <f>ROUND(I114*H114,2)</f>
        <v>0</v>
      </c>
      <c r="K114" s="239" t="s">
        <v>619</v>
      </c>
      <c r="L114" s="73"/>
      <c r="M114" s="244" t="s">
        <v>21</v>
      </c>
      <c r="N114" s="245" t="s">
        <v>43</v>
      </c>
      <c r="O114" s="48"/>
      <c r="P114" s="246">
        <f>O114*H114</f>
        <v>0</v>
      </c>
      <c r="Q114" s="246">
        <v>0</v>
      </c>
      <c r="R114" s="246">
        <f>Q114*H114</f>
        <v>0</v>
      </c>
      <c r="S114" s="246">
        <v>0</v>
      </c>
      <c r="T114" s="247">
        <f>S114*H114</f>
        <v>0</v>
      </c>
      <c r="AR114" s="25" t="s">
        <v>287</v>
      </c>
      <c r="AT114" s="25" t="s">
        <v>211</v>
      </c>
      <c r="AU114" s="25" t="s">
        <v>81</v>
      </c>
      <c r="AY114" s="25" t="s">
        <v>209</v>
      </c>
      <c r="BE114" s="248">
        <f>IF(N114="základní",J114,0)</f>
        <v>0</v>
      </c>
      <c r="BF114" s="248">
        <f>IF(N114="snížená",J114,0)</f>
        <v>0</v>
      </c>
      <c r="BG114" s="248">
        <f>IF(N114="zákl. přenesená",J114,0)</f>
        <v>0</v>
      </c>
      <c r="BH114" s="248">
        <f>IF(N114="sníž. přenesená",J114,0)</f>
        <v>0</v>
      </c>
      <c r="BI114" s="248">
        <f>IF(N114="nulová",J114,0)</f>
        <v>0</v>
      </c>
      <c r="BJ114" s="25" t="s">
        <v>79</v>
      </c>
      <c r="BK114" s="248">
        <f>ROUND(I114*H114,2)</f>
        <v>0</v>
      </c>
      <c r="BL114" s="25" t="s">
        <v>287</v>
      </c>
      <c r="BM114" s="25" t="s">
        <v>2595</v>
      </c>
    </row>
    <row r="115" s="1" customFormat="1" ht="25.5" customHeight="1">
      <c r="B115" s="47"/>
      <c r="C115" s="237" t="s">
        <v>9</v>
      </c>
      <c r="D115" s="237" t="s">
        <v>211</v>
      </c>
      <c r="E115" s="238" t="s">
        <v>2596</v>
      </c>
      <c r="F115" s="239" t="s">
        <v>2571</v>
      </c>
      <c r="G115" s="240" t="s">
        <v>1150</v>
      </c>
      <c r="H115" s="241">
        <v>1</v>
      </c>
      <c r="I115" s="242"/>
      <c r="J115" s="243">
        <f>ROUND(I115*H115,2)</f>
        <v>0</v>
      </c>
      <c r="K115" s="239" t="s">
        <v>619</v>
      </c>
      <c r="L115" s="73"/>
      <c r="M115" s="244" t="s">
        <v>21</v>
      </c>
      <c r="N115" s="245" t="s">
        <v>43</v>
      </c>
      <c r="O115" s="48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5" t="s">
        <v>287</v>
      </c>
      <c r="AT115" s="25" t="s">
        <v>211</v>
      </c>
      <c r="AU115" s="25" t="s">
        <v>81</v>
      </c>
      <c r="AY115" s="25" t="s">
        <v>209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5" t="s">
        <v>79</v>
      </c>
      <c r="BK115" s="248">
        <f>ROUND(I115*H115,2)</f>
        <v>0</v>
      </c>
      <c r="BL115" s="25" t="s">
        <v>287</v>
      </c>
      <c r="BM115" s="25" t="s">
        <v>2597</v>
      </c>
    </row>
    <row r="116" s="1" customFormat="1" ht="16.5" customHeight="1">
      <c r="B116" s="47"/>
      <c r="C116" s="237" t="s">
        <v>319</v>
      </c>
      <c r="D116" s="237" t="s">
        <v>211</v>
      </c>
      <c r="E116" s="238" t="s">
        <v>2598</v>
      </c>
      <c r="F116" s="239" t="s">
        <v>2573</v>
      </c>
      <c r="G116" s="240" t="s">
        <v>1150</v>
      </c>
      <c r="H116" s="241">
        <v>1</v>
      </c>
      <c r="I116" s="242"/>
      <c r="J116" s="243">
        <f>ROUND(I116*H116,2)</f>
        <v>0</v>
      </c>
      <c r="K116" s="239" t="s">
        <v>619</v>
      </c>
      <c r="L116" s="73"/>
      <c r="M116" s="244" t="s">
        <v>21</v>
      </c>
      <c r="N116" s="245" t="s">
        <v>43</v>
      </c>
      <c r="O116" s="48"/>
      <c r="P116" s="246">
        <f>O116*H116</f>
        <v>0</v>
      </c>
      <c r="Q116" s="246">
        <v>0</v>
      </c>
      <c r="R116" s="246">
        <f>Q116*H116</f>
        <v>0</v>
      </c>
      <c r="S116" s="246">
        <v>0</v>
      </c>
      <c r="T116" s="247">
        <f>S116*H116</f>
        <v>0</v>
      </c>
      <c r="AR116" s="25" t="s">
        <v>287</v>
      </c>
      <c r="AT116" s="25" t="s">
        <v>211</v>
      </c>
      <c r="AU116" s="25" t="s">
        <v>81</v>
      </c>
      <c r="AY116" s="25" t="s">
        <v>209</v>
      </c>
      <c r="BE116" s="248">
        <f>IF(N116="základní",J116,0)</f>
        <v>0</v>
      </c>
      <c r="BF116" s="248">
        <f>IF(N116="snížená",J116,0)</f>
        <v>0</v>
      </c>
      <c r="BG116" s="248">
        <f>IF(N116="zákl. přenesená",J116,0)</f>
        <v>0</v>
      </c>
      <c r="BH116" s="248">
        <f>IF(N116="sníž. přenesená",J116,0)</f>
        <v>0</v>
      </c>
      <c r="BI116" s="248">
        <f>IF(N116="nulová",J116,0)</f>
        <v>0</v>
      </c>
      <c r="BJ116" s="25" t="s">
        <v>79</v>
      </c>
      <c r="BK116" s="248">
        <f>ROUND(I116*H116,2)</f>
        <v>0</v>
      </c>
      <c r="BL116" s="25" t="s">
        <v>287</v>
      </c>
      <c r="BM116" s="25" t="s">
        <v>2599</v>
      </c>
    </row>
    <row r="117" s="1" customFormat="1" ht="25.5" customHeight="1">
      <c r="B117" s="47"/>
      <c r="C117" s="237" t="s">
        <v>324</v>
      </c>
      <c r="D117" s="237" t="s">
        <v>211</v>
      </c>
      <c r="E117" s="238" t="s">
        <v>2600</v>
      </c>
      <c r="F117" s="239" t="s">
        <v>2575</v>
      </c>
      <c r="G117" s="240" t="s">
        <v>1150</v>
      </c>
      <c r="H117" s="241">
        <v>4</v>
      </c>
      <c r="I117" s="242"/>
      <c r="J117" s="243">
        <f>ROUND(I117*H117,2)</f>
        <v>0</v>
      </c>
      <c r="K117" s="239" t="s">
        <v>619</v>
      </c>
      <c r="L117" s="73"/>
      <c r="M117" s="244" t="s">
        <v>21</v>
      </c>
      <c r="N117" s="245" t="s">
        <v>43</v>
      </c>
      <c r="O117" s="48"/>
      <c r="P117" s="246">
        <f>O117*H117</f>
        <v>0</v>
      </c>
      <c r="Q117" s="246">
        <v>0</v>
      </c>
      <c r="R117" s="246">
        <f>Q117*H117</f>
        <v>0</v>
      </c>
      <c r="S117" s="246">
        <v>0</v>
      </c>
      <c r="T117" s="247">
        <f>S117*H117</f>
        <v>0</v>
      </c>
      <c r="AR117" s="25" t="s">
        <v>287</v>
      </c>
      <c r="AT117" s="25" t="s">
        <v>211</v>
      </c>
      <c r="AU117" s="25" t="s">
        <v>81</v>
      </c>
      <c r="AY117" s="25" t="s">
        <v>209</v>
      </c>
      <c r="BE117" s="248">
        <f>IF(N117="základní",J117,0)</f>
        <v>0</v>
      </c>
      <c r="BF117" s="248">
        <f>IF(N117="snížená",J117,0)</f>
        <v>0</v>
      </c>
      <c r="BG117" s="248">
        <f>IF(N117="zákl. přenesená",J117,0)</f>
        <v>0</v>
      </c>
      <c r="BH117" s="248">
        <f>IF(N117="sníž. přenesená",J117,0)</f>
        <v>0</v>
      </c>
      <c r="BI117" s="248">
        <f>IF(N117="nulová",J117,0)</f>
        <v>0</v>
      </c>
      <c r="BJ117" s="25" t="s">
        <v>79</v>
      </c>
      <c r="BK117" s="248">
        <f>ROUND(I117*H117,2)</f>
        <v>0</v>
      </c>
      <c r="BL117" s="25" t="s">
        <v>287</v>
      </c>
      <c r="BM117" s="25" t="s">
        <v>2601</v>
      </c>
    </row>
    <row r="118" s="1" customFormat="1" ht="16.5" customHeight="1">
      <c r="B118" s="47"/>
      <c r="C118" s="237" t="s">
        <v>329</v>
      </c>
      <c r="D118" s="237" t="s">
        <v>211</v>
      </c>
      <c r="E118" s="238" t="s">
        <v>2602</v>
      </c>
      <c r="F118" s="239" t="s">
        <v>2577</v>
      </c>
      <c r="G118" s="240" t="s">
        <v>1150</v>
      </c>
      <c r="H118" s="241">
        <v>2</v>
      </c>
      <c r="I118" s="242"/>
      <c r="J118" s="243">
        <f>ROUND(I118*H118,2)</f>
        <v>0</v>
      </c>
      <c r="K118" s="239" t="s">
        <v>619</v>
      </c>
      <c r="L118" s="73"/>
      <c r="M118" s="244" t="s">
        <v>21</v>
      </c>
      <c r="N118" s="245" t="s">
        <v>43</v>
      </c>
      <c r="O118" s="48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5" t="s">
        <v>287</v>
      </c>
      <c r="AT118" s="25" t="s">
        <v>211</v>
      </c>
      <c r="AU118" s="25" t="s">
        <v>81</v>
      </c>
      <c r="AY118" s="25" t="s">
        <v>209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5" t="s">
        <v>79</v>
      </c>
      <c r="BK118" s="248">
        <f>ROUND(I118*H118,2)</f>
        <v>0</v>
      </c>
      <c r="BL118" s="25" t="s">
        <v>287</v>
      </c>
      <c r="BM118" s="25" t="s">
        <v>2603</v>
      </c>
    </row>
    <row r="119" s="1" customFormat="1" ht="16.5" customHeight="1">
      <c r="B119" s="47"/>
      <c r="C119" s="237" t="s">
        <v>335</v>
      </c>
      <c r="D119" s="237" t="s">
        <v>211</v>
      </c>
      <c r="E119" s="238" t="s">
        <v>2604</v>
      </c>
      <c r="F119" s="239" t="s">
        <v>2579</v>
      </c>
      <c r="G119" s="240" t="s">
        <v>1150</v>
      </c>
      <c r="H119" s="241">
        <v>1</v>
      </c>
      <c r="I119" s="242"/>
      <c r="J119" s="243">
        <f>ROUND(I119*H119,2)</f>
        <v>0</v>
      </c>
      <c r="K119" s="239" t="s">
        <v>619</v>
      </c>
      <c r="L119" s="73"/>
      <c r="M119" s="244" t="s">
        <v>21</v>
      </c>
      <c r="N119" s="245" t="s">
        <v>43</v>
      </c>
      <c r="O119" s="48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5" t="s">
        <v>287</v>
      </c>
      <c r="AT119" s="25" t="s">
        <v>211</v>
      </c>
      <c r="AU119" s="25" t="s">
        <v>81</v>
      </c>
      <c r="AY119" s="25" t="s">
        <v>209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5" t="s">
        <v>79</v>
      </c>
      <c r="BK119" s="248">
        <f>ROUND(I119*H119,2)</f>
        <v>0</v>
      </c>
      <c r="BL119" s="25" t="s">
        <v>287</v>
      </c>
      <c r="BM119" s="25" t="s">
        <v>2605</v>
      </c>
    </row>
    <row r="120" s="1" customFormat="1" ht="16.5" customHeight="1">
      <c r="B120" s="47"/>
      <c r="C120" s="237" t="s">
        <v>340</v>
      </c>
      <c r="D120" s="237" t="s">
        <v>211</v>
      </c>
      <c r="E120" s="238" t="s">
        <v>2606</v>
      </c>
      <c r="F120" s="239" t="s">
        <v>2580</v>
      </c>
      <c r="G120" s="240" t="s">
        <v>1150</v>
      </c>
      <c r="H120" s="241">
        <v>2</v>
      </c>
      <c r="I120" s="242"/>
      <c r="J120" s="243">
        <f>ROUND(I120*H120,2)</f>
        <v>0</v>
      </c>
      <c r="K120" s="239" t="s">
        <v>619</v>
      </c>
      <c r="L120" s="73"/>
      <c r="M120" s="244" t="s">
        <v>21</v>
      </c>
      <c r="N120" s="245" t="s">
        <v>43</v>
      </c>
      <c r="O120" s="48"/>
      <c r="P120" s="246">
        <f>O120*H120</f>
        <v>0</v>
      </c>
      <c r="Q120" s="246">
        <v>0</v>
      </c>
      <c r="R120" s="246">
        <f>Q120*H120</f>
        <v>0</v>
      </c>
      <c r="S120" s="246">
        <v>0</v>
      </c>
      <c r="T120" s="247">
        <f>S120*H120</f>
        <v>0</v>
      </c>
      <c r="AR120" s="25" t="s">
        <v>287</v>
      </c>
      <c r="AT120" s="25" t="s">
        <v>211</v>
      </c>
      <c r="AU120" s="25" t="s">
        <v>81</v>
      </c>
      <c r="AY120" s="25" t="s">
        <v>209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25" t="s">
        <v>79</v>
      </c>
      <c r="BK120" s="248">
        <f>ROUND(I120*H120,2)</f>
        <v>0</v>
      </c>
      <c r="BL120" s="25" t="s">
        <v>287</v>
      </c>
      <c r="BM120" s="25" t="s">
        <v>2607</v>
      </c>
    </row>
    <row r="121" s="1" customFormat="1" ht="16.5" customHeight="1">
      <c r="B121" s="47"/>
      <c r="C121" s="237" t="s">
        <v>346</v>
      </c>
      <c r="D121" s="237" t="s">
        <v>211</v>
      </c>
      <c r="E121" s="238" t="s">
        <v>2553</v>
      </c>
      <c r="F121" s="239" t="s">
        <v>2581</v>
      </c>
      <c r="G121" s="240" t="s">
        <v>268</v>
      </c>
      <c r="H121" s="241">
        <v>10</v>
      </c>
      <c r="I121" s="242"/>
      <c r="J121" s="243">
        <f>ROUND(I121*H121,2)</f>
        <v>0</v>
      </c>
      <c r="K121" s="239" t="s">
        <v>619</v>
      </c>
      <c r="L121" s="73"/>
      <c r="M121" s="244" t="s">
        <v>21</v>
      </c>
      <c r="N121" s="245" t="s">
        <v>43</v>
      </c>
      <c r="O121" s="48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5" t="s">
        <v>287</v>
      </c>
      <c r="AT121" s="25" t="s">
        <v>211</v>
      </c>
      <c r="AU121" s="25" t="s">
        <v>81</v>
      </c>
      <c r="AY121" s="25" t="s">
        <v>209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5" t="s">
        <v>79</v>
      </c>
      <c r="BK121" s="248">
        <f>ROUND(I121*H121,2)</f>
        <v>0</v>
      </c>
      <c r="BL121" s="25" t="s">
        <v>287</v>
      </c>
      <c r="BM121" s="25" t="s">
        <v>2608</v>
      </c>
    </row>
    <row r="122" s="1" customFormat="1" ht="16.5" customHeight="1">
      <c r="B122" s="47"/>
      <c r="C122" s="237" t="s">
        <v>351</v>
      </c>
      <c r="D122" s="237" t="s">
        <v>211</v>
      </c>
      <c r="E122" s="238" t="s">
        <v>2555</v>
      </c>
      <c r="F122" s="239" t="s">
        <v>2582</v>
      </c>
      <c r="G122" s="240" t="s">
        <v>2541</v>
      </c>
      <c r="H122" s="241">
        <v>40</v>
      </c>
      <c r="I122" s="242"/>
      <c r="J122" s="243">
        <f>ROUND(I122*H122,2)</f>
        <v>0</v>
      </c>
      <c r="K122" s="239" t="s">
        <v>619</v>
      </c>
      <c r="L122" s="73"/>
      <c r="M122" s="244" t="s">
        <v>21</v>
      </c>
      <c r="N122" s="245" t="s">
        <v>43</v>
      </c>
      <c r="O122" s="48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AR122" s="25" t="s">
        <v>287</v>
      </c>
      <c r="AT122" s="25" t="s">
        <v>211</v>
      </c>
      <c r="AU122" s="25" t="s">
        <v>81</v>
      </c>
      <c r="AY122" s="25" t="s">
        <v>209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25" t="s">
        <v>79</v>
      </c>
      <c r="BK122" s="248">
        <f>ROUND(I122*H122,2)</f>
        <v>0</v>
      </c>
      <c r="BL122" s="25" t="s">
        <v>287</v>
      </c>
      <c r="BM122" s="25" t="s">
        <v>2609</v>
      </c>
    </row>
    <row r="123" s="1" customFormat="1" ht="16.5" customHeight="1">
      <c r="B123" s="47"/>
      <c r="C123" s="237" t="s">
        <v>355</v>
      </c>
      <c r="D123" s="237" t="s">
        <v>211</v>
      </c>
      <c r="E123" s="238" t="s">
        <v>2610</v>
      </c>
      <c r="F123" s="239" t="s">
        <v>2584</v>
      </c>
      <c r="G123" s="240" t="s">
        <v>268</v>
      </c>
      <c r="H123" s="241">
        <v>20</v>
      </c>
      <c r="I123" s="242"/>
      <c r="J123" s="243">
        <f>ROUND(I123*H123,2)</f>
        <v>0</v>
      </c>
      <c r="K123" s="239" t="s">
        <v>619</v>
      </c>
      <c r="L123" s="73"/>
      <c r="M123" s="244" t="s">
        <v>21</v>
      </c>
      <c r="N123" s="245" t="s">
        <v>43</v>
      </c>
      <c r="O123" s="48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5" t="s">
        <v>287</v>
      </c>
      <c r="AT123" s="25" t="s">
        <v>211</v>
      </c>
      <c r="AU123" s="25" t="s">
        <v>81</v>
      </c>
      <c r="AY123" s="25" t="s">
        <v>209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5" t="s">
        <v>79</v>
      </c>
      <c r="BK123" s="248">
        <f>ROUND(I123*H123,2)</f>
        <v>0</v>
      </c>
      <c r="BL123" s="25" t="s">
        <v>287</v>
      </c>
      <c r="BM123" s="25" t="s">
        <v>2611</v>
      </c>
    </row>
    <row r="124" s="1" customFormat="1" ht="16.5" customHeight="1">
      <c r="B124" s="47"/>
      <c r="C124" s="237" t="s">
        <v>361</v>
      </c>
      <c r="D124" s="237" t="s">
        <v>211</v>
      </c>
      <c r="E124" s="238" t="s">
        <v>2612</v>
      </c>
      <c r="F124" s="239" t="s">
        <v>2545</v>
      </c>
      <c r="G124" s="240" t="s">
        <v>1448</v>
      </c>
      <c r="H124" s="241">
        <v>230</v>
      </c>
      <c r="I124" s="242"/>
      <c r="J124" s="243">
        <f>ROUND(I124*H124,2)</f>
        <v>0</v>
      </c>
      <c r="K124" s="239" t="s">
        <v>619</v>
      </c>
      <c r="L124" s="73"/>
      <c r="M124" s="244" t="s">
        <v>21</v>
      </c>
      <c r="N124" s="294" t="s">
        <v>43</v>
      </c>
      <c r="O124" s="295"/>
      <c r="P124" s="296">
        <f>O124*H124</f>
        <v>0</v>
      </c>
      <c r="Q124" s="296">
        <v>0</v>
      </c>
      <c r="R124" s="296">
        <f>Q124*H124</f>
        <v>0</v>
      </c>
      <c r="S124" s="296">
        <v>0</v>
      </c>
      <c r="T124" s="297">
        <f>S124*H124</f>
        <v>0</v>
      </c>
      <c r="AR124" s="25" t="s">
        <v>287</v>
      </c>
      <c r="AT124" s="25" t="s">
        <v>211</v>
      </c>
      <c r="AU124" s="25" t="s">
        <v>81</v>
      </c>
      <c r="AY124" s="25" t="s">
        <v>209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5" t="s">
        <v>79</v>
      </c>
      <c r="BK124" s="248">
        <f>ROUND(I124*H124,2)</f>
        <v>0</v>
      </c>
      <c r="BL124" s="25" t="s">
        <v>287</v>
      </c>
      <c r="BM124" s="25" t="s">
        <v>2613</v>
      </c>
    </row>
    <row r="125" s="1" customFormat="1" ht="6.96" customHeight="1">
      <c r="B125" s="68"/>
      <c r="C125" s="69"/>
      <c r="D125" s="69"/>
      <c r="E125" s="69"/>
      <c r="F125" s="69"/>
      <c r="G125" s="69"/>
      <c r="H125" s="69"/>
      <c r="I125" s="180"/>
      <c r="J125" s="69"/>
      <c r="K125" s="69"/>
      <c r="L125" s="73"/>
    </row>
  </sheetData>
  <sheetProtection sheet="1" autoFilter="0" formatColumns="0" formatRows="0" objects="1" scenarios="1" spinCount="100000" saltValue="B9j68ciboMqEJ5425PpzB7n8npRpH/QZGx21YfLkoqGsx/o4QCBedW0PCRNFfZ9DNxNW9q9at1lV7SGQK0nF8Q==" hashValue="oDF8DabA0y38aEAXoGs8YqU1XsYuml6jf7u6tilV32+Ab4zDbkGngaBXGATEFBGpRHBGuYdmikSCq5t/iwCkDA==" algorithmName="SHA-512" password="CC35"/>
  <autoFilter ref="C90:K12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5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1"/>
      <c r="C1" s="151"/>
      <c r="D1" s="152" t="s">
        <v>1</v>
      </c>
      <c r="E1" s="151"/>
      <c r="F1" s="153" t="s">
        <v>146</v>
      </c>
      <c r="G1" s="153" t="s">
        <v>147</v>
      </c>
      <c r="H1" s="153"/>
      <c r="I1" s="154"/>
      <c r="J1" s="153" t="s">
        <v>148</v>
      </c>
      <c r="K1" s="152" t="s">
        <v>149</v>
      </c>
      <c r="L1" s="153" t="s">
        <v>150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111</v>
      </c>
    </row>
    <row r="3" ht="6.96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81</v>
      </c>
    </row>
    <row r="4" ht="36.96" customHeight="1">
      <c r="B4" s="29"/>
      <c r="C4" s="30"/>
      <c r="D4" s="31" t="s">
        <v>151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ht="16.5" customHeight="1">
      <c r="B7" s="29"/>
      <c r="C7" s="30"/>
      <c r="D7" s="30"/>
      <c r="E7" s="157" t="str">
        <f>'Rekapitulace stavby'!K6</f>
        <v>Stavební úpravy Hasičské zbrojnice č.p. 592, Polanka nad Odrou</v>
      </c>
      <c r="F7" s="41"/>
      <c r="G7" s="41"/>
      <c r="H7" s="41"/>
      <c r="I7" s="156"/>
      <c r="J7" s="30"/>
      <c r="K7" s="32"/>
    </row>
    <row r="8">
      <c r="B8" s="29"/>
      <c r="C8" s="30"/>
      <c r="D8" s="41" t="s">
        <v>152</v>
      </c>
      <c r="E8" s="30"/>
      <c r="F8" s="30"/>
      <c r="G8" s="30"/>
      <c r="H8" s="30"/>
      <c r="I8" s="156"/>
      <c r="J8" s="30"/>
      <c r="K8" s="32"/>
    </row>
    <row r="9" ht="16.5" customHeight="1">
      <c r="B9" s="29"/>
      <c r="C9" s="30"/>
      <c r="D9" s="30"/>
      <c r="E9" s="157" t="s">
        <v>153</v>
      </c>
      <c r="F9" s="30"/>
      <c r="G9" s="30"/>
      <c r="H9" s="30"/>
      <c r="I9" s="156"/>
      <c r="J9" s="30"/>
      <c r="K9" s="32"/>
    </row>
    <row r="10">
      <c r="B10" s="29"/>
      <c r="C10" s="30"/>
      <c r="D10" s="41" t="s">
        <v>154</v>
      </c>
      <c r="E10" s="30"/>
      <c r="F10" s="30"/>
      <c r="G10" s="30"/>
      <c r="H10" s="30"/>
      <c r="I10" s="156"/>
      <c r="J10" s="30"/>
      <c r="K10" s="32"/>
    </row>
    <row r="11" s="1" customFormat="1" ht="16.5" customHeight="1">
      <c r="B11" s="47"/>
      <c r="C11" s="48"/>
      <c r="D11" s="48"/>
      <c r="E11" s="56" t="s">
        <v>2494</v>
      </c>
      <c r="F11" s="48"/>
      <c r="G11" s="48"/>
      <c r="H11" s="48"/>
      <c r="I11" s="158"/>
      <c r="J11" s="48"/>
      <c r="K11" s="52"/>
    </row>
    <row r="12" s="1" customFormat="1">
      <c r="B12" s="47"/>
      <c r="C12" s="48"/>
      <c r="D12" s="41" t="s">
        <v>2495</v>
      </c>
      <c r="E12" s="48"/>
      <c r="F12" s="48"/>
      <c r="G12" s="48"/>
      <c r="H12" s="48"/>
      <c r="I12" s="158"/>
      <c r="J12" s="48"/>
      <c r="K12" s="52"/>
    </row>
    <row r="13" s="1" customFormat="1" ht="36.96" customHeight="1">
      <c r="B13" s="47"/>
      <c r="C13" s="48"/>
      <c r="D13" s="48"/>
      <c r="E13" s="159" t="s">
        <v>2614</v>
      </c>
      <c r="F13" s="48"/>
      <c r="G13" s="48"/>
      <c r="H13" s="48"/>
      <c r="I13" s="158"/>
      <c r="J13" s="48"/>
      <c r="K13" s="52"/>
    </row>
    <row r="14" s="1" customFormat="1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24. 10. 2017</v>
      </c>
      <c r="K16" s="52"/>
    </row>
    <row r="17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tr">
        <f>IF('Rekapitulace stavby'!AN10="","",'Rekapitulace stavby'!AN10)</f>
        <v/>
      </c>
      <c r="K18" s="52"/>
    </row>
    <row r="19" s="1" customFormat="1" ht="18" customHeight="1">
      <c r="B19" s="47"/>
      <c r="C19" s="48"/>
      <c r="D19" s="48"/>
      <c r="E19" s="36" t="str">
        <f>IF('Rekapitulace stavby'!E11="","",'Rekapitulace stavby'!E11)</f>
        <v>SMO MěOb Polanka nad Odrou</v>
      </c>
      <c r="F19" s="48"/>
      <c r="G19" s="48"/>
      <c r="H19" s="48"/>
      <c r="I19" s="160" t="s">
        <v>30</v>
      </c>
      <c r="J19" s="36" t="str">
        <f>IF('Rekapitulace stavby'!AN11="","",'Rekapitulace stavby'!AN11)</f>
        <v/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="1" customFormat="1" ht="14.4" customHeight="1">
      <c r="B21" s="47"/>
      <c r="C21" s="48"/>
      <c r="D21" s="41" t="s">
        <v>31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30</v>
      </c>
      <c r="J22" s="36" t="str">
        <f>IF('Rekapitulace stavby'!AN14="Vyplň údaj","",IF('Rekapitulace stavby'!AN14="","",'Rekapitulace stavby'!AN14))</f>
        <v/>
      </c>
      <c r="K22" s="52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="1" customFormat="1" ht="14.4" customHeight="1">
      <c r="B24" s="47"/>
      <c r="C24" s="48"/>
      <c r="D24" s="41" t="s">
        <v>33</v>
      </c>
      <c r="E24" s="48"/>
      <c r="F24" s="48"/>
      <c r="G24" s="48"/>
      <c r="H24" s="48"/>
      <c r="I24" s="160" t="s">
        <v>28</v>
      </c>
      <c r="J24" s="36" t="str">
        <f>IF('Rekapitulace stavby'!AN16="","",'Rekapitulace stavby'!AN16)</f>
        <v/>
      </c>
      <c r="K24" s="52"/>
    </row>
    <row r="25" s="1" customFormat="1" ht="18" customHeight="1">
      <c r="B25" s="47"/>
      <c r="C25" s="48"/>
      <c r="D25" s="48"/>
      <c r="E25" s="36" t="str">
        <f>IF('Rekapitulace stavby'!E17="","",'Rekapitulace stavby'!E17)</f>
        <v>SPAN s.r.o.</v>
      </c>
      <c r="F25" s="48"/>
      <c r="G25" s="48"/>
      <c r="H25" s="48"/>
      <c r="I25" s="160" t="s">
        <v>30</v>
      </c>
      <c r="J25" s="36" t="str">
        <f>IF('Rekapitulace stavby'!AN17="","",'Rekapitulace stavby'!AN17)</f>
        <v/>
      </c>
      <c r="K25" s="52"/>
    </row>
    <row r="26" s="1" customFormat="1" ht="6.96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="1" customFormat="1" ht="14.4" customHeight="1">
      <c r="B27" s="47"/>
      <c r="C27" s="48"/>
      <c r="D27" s="41" t="s">
        <v>36</v>
      </c>
      <c r="E27" s="48"/>
      <c r="F27" s="48"/>
      <c r="G27" s="48"/>
      <c r="H27" s="48"/>
      <c r="I27" s="158"/>
      <c r="J27" s="48"/>
      <c r="K27" s="52"/>
    </row>
    <row r="28" s="7" customFormat="1" ht="16.5" customHeight="1">
      <c r="B28" s="162"/>
      <c r="C28" s="163"/>
      <c r="D28" s="163"/>
      <c r="E28" s="45" t="s">
        <v>21</v>
      </c>
      <c r="F28" s="45"/>
      <c r="G28" s="45"/>
      <c r="H28" s="45"/>
      <c r="I28" s="164"/>
      <c r="J28" s="163"/>
      <c r="K28" s="165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="1" customFormat="1" ht="25.44" customHeight="1">
      <c r="B31" s="47"/>
      <c r="C31" s="48"/>
      <c r="D31" s="168" t="s">
        <v>38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="1" customFormat="1" ht="6.96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="1" customFormat="1" ht="14.4" customHeight="1">
      <c r="B33" s="47"/>
      <c r="C33" s="48"/>
      <c r="D33" s="48"/>
      <c r="E33" s="48"/>
      <c r="F33" s="53" t="s">
        <v>40</v>
      </c>
      <c r="G33" s="48"/>
      <c r="H33" s="48"/>
      <c r="I33" s="170" t="s">
        <v>39</v>
      </c>
      <c r="J33" s="53" t="s">
        <v>41</v>
      </c>
      <c r="K33" s="52"/>
    </row>
    <row r="34" s="1" customFormat="1" ht="14.4" customHeight="1">
      <c r="B34" s="47"/>
      <c r="C34" s="48"/>
      <c r="D34" s="56" t="s">
        <v>42</v>
      </c>
      <c r="E34" s="56" t="s">
        <v>43</v>
      </c>
      <c r="F34" s="171">
        <f>ROUND(SUM(BE91:BE104), 2)</f>
        <v>0</v>
      </c>
      <c r="G34" s="48"/>
      <c r="H34" s="48"/>
      <c r="I34" s="172">
        <v>0.20999999999999999</v>
      </c>
      <c r="J34" s="171">
        <f>ROUND(ROUND((SUM(BE91:BE104)), 2)*I34, 2)</f>
        <v>0</v>
      </c>
      <c r="K34" s="52"/>
    </row>
    <row r="35" s="1" customFormat="1" ht="14.4" customHeight="1">
      <c r="B35" s="47"/>
      <c r="C35" s="48"/>
      <c r="D35" s="48"/>
      <c r="E35" s="56" t="s">
        <v>44</v>
      </c>
      <c r="F35" s="171">
        <f>ROUND(SUM(BF91:BF104), 2)</f>
        <v>0</v>
      </c>
      <c r="G35" s="48"/>
      <c r="H35" s="48"/>
      <c r="I35" s="172">
        <v>0.14999999999999999</v>
      </c>
      <c r="J35" s="171">
        <f>ROUND(ROUND((SUM(BF91:BF104)), 2)*I35, 2)</f>
        <v>0</v>
      </c>
      <c r="K35" s="52"/>
    </row>
    <row r="36" hidden="1" s="1" customFormat="1" ht="14.4" customHeight="1">
      <c r="B36" s="47"/>
      <c r="C36" s="48"/>
      <c r="D36" s="48"/>
      <c r="E36" s="56" t="s">
        <v>45</v>
      </c>
      <c r="F36" s="171">
        <f>ROUND(SUM(BG91:BG104), 2)</f>
        <v>0</v>
      </c>
      <c r="G36" s="48"/>
      <c r="H36" s="48"/>
      <c r="I36" s="172">
        <v>0.20999999999999999</v>
      </c>
      <c r="J36" s="171">
        <v>0</v>
      </c>
      <c r="K36" s="52"/>
    </row>
    <row r="37" hidden="1" s="1" customFormat="1" ht="14.4" customHeight="1">
      <c r="B37" s="47"/>
      <c r="C37" s="48"/>
      <c r="D37" s="48"/>
      <c r="E37" s="56" t="s">
        <v>46</v>
      </c>
      <c r="F37" s="171">
        <f>ROUND(SUM(BH91:BH104), 2)</f>
        <v>0</v>
      </c>
      <c r="G37" s="48"/>
      <c r="H37" s="48"/>
      <c r="I37" s="172">
        <v>0.14999999999999999</v>
      </c>
      <c r="J37" s="171">
        <v>0</v>
      </c>
      <c r="K37" s="52"/>
    </row>
    <row r="38" hidden="1" s="1" customFormat="1" ht="14.4" customHeight="1">
      <c r="B38" s="47"/>
      <c r="C38" s="48"/>
      <c r="D38" s="48"/>
      <c r="E38" s="56" t="s">
        <v>47</v>
      </c>
      <c r="F38" s="171">
        <f>ROUND(SUM(BI91:BI104), 2)</f>
        <v>0</v>
      </c>
      <c r="G38" s="48"/>
      <c r="H38" s="48"/>
      <c r="I38" s="172">
        <v>0</v>
      </c>
      <c r="J38" s="171">
        <v>0</v>
      </c>
      <c r="K38" s="52"/>
    </row>
    <row r="39" s="1" customFormat="1" ht="6.96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="1" customFormat="1" ht="25.44" customHeight="1">
      <c r="B40" s="47"/>
      <c r="C40" s="173"/>
      <c r="D40" s="174" t="s">
        <v>48</v>
      </c>
      <c r="E40" s="99"/>
      <c r="F40" s="99"/>
      <c r="G40" s="175" t="s">
        <v>49</v>
      </c>
      <c r="H40" s="176" t="s">
        <v>50</v>
      </c>
      <c r="I40" s="177"/>
      <c r="J40" s="178">
        <f>SUM(J31:J38)</f>
        <v>0</v>
      </c>
      <c r="K40" s="179"/>
    </row>
    <row r="4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="1" customFormat="1" ht="6.96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="1" customFormat="1" ht="36.96" customHeight="1">
      <c r="B46" s="47"/>
      <c r="C46" s="31" t="s">
        <v>156</v>
      </c>
      <c r="D46" s="48"/>
      <c r="E46" s="48"/>
      <c r="F46" s="48"/>
      <c r="G46" s="48"/>
      <c r="H46" s="48"/>
      <c r="I46" s="158"/>
      <c r="J46" s="48"/>
      <c r="K46" s="52"/>
    </row>
    <row r="47" s="1" customFormat="1" ht="6.96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="1" customFormat="1" ht="16.5" customHeight="1">
      <c r="B49" s="47"/>
      <c r="C49" s="48"/>
      <c r="D49" s="48"/>
      <c r="E49" s="157" t="str">
        <f>E7</f>
        <v>Stavební úpravy Hasičské zbrojnice č.p. 592, Polanka nad Odrou</v>
      </c>
      <c r="F49" s="41"/>
      <c r="G49" s="41"/>
      <c r="H49" s="41"/>
      <c r="I49" s="158"/>
      <c r="J49" s="48"/>
      <c r="K49" s="52"/>
    </row>
    <row r="50">
      <c r="B50" s="29"/>
      <c r="C50" s="41" t="s">
        <v>152</v>
      </c>
      <c r="D50" s="30"/>
      <c r="E50" s="30"/>
      <c r="F50" s="30"/>
      <c r="G50" s="30"/>
      <c r="H50" s="30"/>
      <c r="I50" s="156"/>
      <c r="J50" s="30"/>
      <c r="K50" s="32"/>
    </row>
    <row r="51" ht="16.5" customHeight="1">
      <c r="B51" s="29"/>
      <c r="C51" s="30"/>
      <c r="D51" s="30"/>
      <c r="E51" s="157" t="s">
        <v>153</v>
      </c>
      <c r="F51" s="30"/>
      <c r="G51" s="30"/>
      <c r="H51" s="30"/>
      <c r="I51" s="156"/>
      <c r="J51" s="30"/>
      <c r="K51" s="32"/>
    </row>
    <row r="52">
      <c r="B52" s="29"/>
      <c r="C52" s="41" t="s">
        <v>154</v>
      </c>
      <c r="D52" s="30"/>
      <c r="E52" s="30"/>
      <c r="F52" s="30"/>
      <c r="G52" s="30"/>
      <c r="H52" s="30"/>
      <c r="I52" s="156"/>
      <c r="J52" s="30"/>
      <c r="K52" s="32"/>
    </row>
    <row r="53" s="1" customFormat="1" ht="16.5" customHeight="1">
      <c r="B53" s="47"/>
      <c r="C53" s="48"/>
      <c r="D53" s="48"/>
      <c r="E53" s="56" t="s">
        <v>2494</v>
      </c>
      <c r="F53" s="48"/>
      <c r="G53" s="48"/>
      <c r="H53" s="48"/>
      <c r="I53" s="158"/>
      <c r="J53" s="48"/>
      <c r="K53" s="52"/>
    </row>
    <row r="54" s="1" customFormat="1" ht="14.4" customHeight="1">
      <c r="B54" s="47"/>
      <c r="C54" s="41" t="s">
        <v>2495</v>
      </c>
      <c r="D54" s="48"/>
      <c r="E54" s="48"/>
      <c r="F54" s="48"/>
      <c r="G54" s="48"/>
      <c r="H54" s="48"/>
      <c r="I54" s="158"/>
      <c r="J54" s="48"/>
      <c r="K54" s="52"/>
    </row>
    <row r="55" s="1" customFormat="1" ht="17.25" customHeight="1">
      <c r="B55" s="47"/>
      <c r="C55" s="48"/>
      <c r="D55" s="48"/>
      <c r="E55" s="159" t="str">
        <f>E13</f>
        <v>A.5.3 - VZT - HZ_5</v>
      </c>
      <c r="F55" s="48"/>
      <c r="G55" s="48"/>
      <c r="H55" s="48"/>
      <c r="I55" s="158"/>
      <c r="J55" s="48"/>
      <c r="K55" s="52"/>
    </row>
    <row r="56" s="1" customFormat="1" ht="6.96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="1" customFormat="1" ht="18" customHeight="1">
      <c r="B57" s="47"/>
      <c r="C57" s="41" t="s">
        <v>23</v>
      </c>
      <c r="D57" s="48"/>
      <c r="E57" s="48"/>
      <c r="F57" s="36" t="str">
        <f>F16</f>
        <v xml:space="preserve"> </v>
      </c>
      <c r="G57" s="48"/>
      <c r="H57" s="48"/>
      <c r="I57" s="160" t="s">
        <v>25</v>
      </c>
      <c r="J57" s="161" t="str">
        <f>IF(J16="","",J16)</f>
        <v>24. 10. 2017</v>
      </c>
      <c r="K57" s="52"/>
    </row>
    <row r="58" s="1" customFormat="1" ht="6.96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="1" customFormat="1">
      <c r="B59" s="47"/>
      <c r="C59" s="41" t="s">
        <v>27</v>
      </c>
      <c r="D59" s="48"/>
      <c r="E59" s="48"/>
      <c r="F59" s="36" t="str">
        <f>E19</f>
        <v>SMO MěOb Polanka nad Odrou</v>
      </c>
      <c r="G59" s="48"/>
      <c r="H59" s="48"/>
      <c r="I59" s="160" t="s">
        <v>33</v>
      </c>
      <c r="J59" s="45" t="str">
        <f>E25</f>
        <v>SPAN s.r.o.</v>
      </c>
      <c r="K59" s="52"/>
    </row>
    <row r="60" s="1" customFormat="1" ht="14.4" customHeight="1">
      <c r="B60" s="47"/>
      <c r="C60" s="41" t="s">
        <v>31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="1" customFormat="1" ht="10.32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="1" customFormat="1" ht="29.28" customHeight="1">
      <c r="B62" s="47"/>
      <c r="C62" s="186" t="s">
        <v>157</v>
      </c>
      <c r="D62" s="173"/>
      <c r="E62" s="173"/>
      <c r="F62" s="173"/>
      <c r="G62" s="173"/>
      <c r="H62" s="173"/>
      <c r="I62" s="187"/>
      <c r="J62" s="188" t="s">
        <v>158</v>
      </c>
      <c r="K62" s="189"/>
    </row>
    <row r="63" s="1" customFormat="1" ht="10.32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="1" customFormat="1" ht="29.28" customHeight="1">
      <c r="B64" s="47"/>
      <c r="C64" s="190" t="s">
        <v>159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160</v>
      </c>
    </row>
    <row r="65" s="8" customFormat="1" ht="24.96" customHeight="1">
      <c r="B65" s="191"/>
      <c r="C65" s="192"/>
      <c r="D65" s="193" t="s">
        <v>2615</v>
      </c>
      <c r="E65" s="194"/>
      <c r="F65" s="194"/>
      <c r="G65" s="194"/>
      <c r="H65" s="194"/>
      <c r="I65" s="195"/>
      <c r="J65" s="196">
        <f>J92</f>
        <v>0</v>
      </c>
      <c r="K65" s="197"/>
    </row>
    <row r="66" s="9" customFormat="1" ht="19.92" customHeight="1">
      <c r="B66" s="198"/>
      <c r="C66" s="199"/>
      <c r="D66" s="200" t="s">
        <v>2531</v>
      </c>
      <c r="E66" s="201"/>
      <c r="F66" s="201"/>
      <c r="G66" s="201"/>
      <c r="H66" s="201"/>
      <c r="I66" s="202"/>
      <c r="J66" s="203">
        <f>J93</f>
        <v>0</v>
      </c>
      <c r="K66" s="204"/>
    </row>
    <row r="67" s="9" customFormat="1" ht="19.92" customHeight="1">
      <c r="B67" s="198"/>
      <c r="C67" s="199"/>
      <c r="D67" s="200" t="s">
        <v>2532</v>
      </c>
      <c r="E67" s="201"/>
      <c r="F67" s="201"/>
      <c r="G67" s="201"/>
      <c r="H67" s="201"/>
      <c r="I67" s="202"/>
      <c r="J67" s="203">
        <f>J99</f>
        <v>0</v>
      </c>
      <c r="K67" s="204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="1" customFormat="1" ht="36.96" customHeight="1">
      <c r="B74" s="47"/>
      <c r="C74" s="74" t="s">
        <v>193</v>
      </c>
      <c r="D74" s="75"/>
      <c r="E74" s="75"/>
      <c r="F74" s="75"/>
      <c r="G74" s="75"/>
      <c r="H74" s="75"/>
      <c r="I74" s="205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="1" customFormat="1" ht="16.5" customHeight="1">
      <c r="B77" s="47"/>
      <c r="C77" s="75"/>
      <c r="D77" s="75"/>
      <c r="E77" s="206" t="str">
        <f>E7</f>
        <v>Stavební úpravy Hasičské zbrojnice č.p. 592, Polanka nad Odrou</v>
      </c>
      <c r="F77" s="77"/>
      <c r="G77" s="77"/>
      <c r="H77" s="77"/>
      <c r="I77" s="205"/>
      <c r="J77" s="75"/>
      <c r="K77" s="75"/>
      <c r="L77" s="73"/>
    </row>
    <row r="78">
      <c r="B78" s="29"/>
      <c r="C78" s="77" t="s">
        <v>152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ht="16.5" customHeight="1">
      <c r="B79" s="29"/>
      <c r="C79" s="207"/>
      <c r="D79" s="207"/>
      <c r="E79" s="206" t="s">
        <v>153</v>
      </c>
      <c r="F79" s="207"/>
      <c r="G79" s="207"/>
      <c r="H79" s="207"/>
      <c r="I79" s="150"/>
      <c r="J79" s="207"/>
      <c r="K79" s="207"/>
      <c r="L79" s="208"/>
    </row>
    <row r="80">
      <c r="B80" s="29"/>
      <c r="C80" s="77" t="s">
        <v>154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="1" customFormat="1" ht="16.5" customHeight="1">
      <c r="B81" s="47"/>
      <c r="C81" s="75"/>
      <c r="D81" s="75"/>
      <c r="E81" s="311" t="s">
        <v>2494</v>
      </c>
      <c r="F81" s="75"/>
      <c r="G81" s="75"/>
      <c r="H81" s="75"/>
      <c r="I81" s="205"/>
      <c r="J81" s="75"/>
      <c r="K81" s="75"/>
      <c r="L81" s="73"/>
    </row>
    <row r="82" s="1" customFormat="1" ht="14.4" customHeight="1">
      <c r="B82" s="47"/>
      <c r="C82" s="77" t="s">
        <v>2495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E13</f>
        <v>A.5.3 - VZT - HZ_5</v>
      </c>
      <c r="F83" s="75"/>
      <c r="G83" s="75"/>
      <c r="H83" s="75"/>
      <c r="I83" s="205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9" t="str">
        <f>F16</f>
        <v xml:space="preserve"> </v>
      </c>
      <c r="G85" s="75"/>
      <c r="H85" s="75"/>
      <c r="I85" s="210" t="s">
        <v>25</v>
      </c>
      <c r="J85" s="86" t="str">
        <f>IF(J16="","",J16)</f>
        <v>24. 10. 2017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9" t="str">
        <f>E19</f>
        <v>SMO MěOb Polanka nad Odrou</v>
      </c>
      <c r="G87" s="75"/>
      <c r="H87" s="75"/>
      <c r="I87" s="210" t="s">
        <v>33</v>
      </c>
      <c r="J87" s="209" t="str">
        <f>E25</f>
        <v>SPAN s.r.o.</v>
      </c>
      <c r="K87" s="75"/>
      <c r="L87" s="73"/>
    </row>
    <row r="88" s="1" customFormat="1" ht="14.4" customHeight="1">
      <c r="B88" s="47"/>
      <c r="C88" s="77" t="s">
        <v>31</v>
      </c>
      <c r="D88" s="75"/>
      <c r="E88" s="75"/>
      <c r="F88" s="209" t="str">
        <f>IF(E22="","",E22)</f>
        <v/>
      </c>
      <c r="G88" s="75"/>
      <c r="H88" s="75"/>
      <c r="I88" s="205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="10" customFormat="1" ht="29.28" customHeight="1">
      <c r="B90" s="211"/>
      <c r="C90" s="212" t="s">
        <v>194</v>
      </c>
      <c r="D90" s="213" t="s">
        <v>57</v>
      </c>
      <c r="E90" s="213" t="s">
        <v>53</v>
      </c>
      <c r="F90" s="213" t="s">
        <v>195</v>
      </c>
      <c r="G90" s="213" t="s">
        <v>196</v>
      </c>
      <c r="H90" s="213" t="s">
        <v>197</v>
      </c>
      <c r="I90" s="214" t="s">
        <v>198</v>
      </c>
      <c r="J90" s="213" t="s">
        <v>158</v>
      </c>
      <c r="K90" s="215" t="s">
        <v>199</v>
      </c>
      <c r="L90" s="216"/>
      <c r="M90" s="103" t="s">
        <v>200</v>
      </c>
      <c r="N90" s="104" t="s">
        <v>42</v>
      </c>
      <c r="O90" s="104" t="s">
        <v>201</v>
      </c>
      <c r="P90" s="104" t="s">
        <v>202</v>
      </c>
      <c r="Q90" s="104" t="s">
        <v>203</v>
      </c>
      <c r="R90" s="104" t="s">
        <v>204</v>
      </c>
      <c r="S90" s="104" t="s">
        <v>205</v>
      </c>
      <c r="T90" s="105" t="s">
        <v>206</v>
      </c>
    </row>
    <row r="91" s="1" customFormat="1" ht="29.28" customHeight="1">
      <c r="B91" s="47"/>
      <c r="C91" s="109" t="s">
        <v>159</v>
      </c>
      <c r="D91" s="75"/>
      <c r="E91" s="75"/>
      <c r="F91" s="75"/>
      <c r="G91" s="75"/>
      <c r="H91" s="75"/>
      <c r="I91" s="205"/>
      <c r="J91" s="217">
        <f>BK91</f>
        <v>0</v>
      </c>
      <c r="K91" s="75"/>
      <c r="L91" s="73"/>
      <c r="M91" s="106"/>
      <c r="N91" s="107"/>
      <c r="O91" s="107"/>
      <c r="P91" s="218">
        <f>P92</f>
        <v>0</v>
      </c>
      <c r="Q91" s="107"/>
      <c r="R91" s="218">
        <f>R92</f>
        <v>0</v>
      </c>
      <c r="S91" s="107"/>
      <c r="T91" s="219">
        <f>T92</f>
        <v>0</v>
      </c>
      <c r="AT91" s="25" t="s">
        <v>71</v>
      </c>
      <c r="AU91" s="25" t="s">
        <v>160</v>
      </c>
      <c r="BK91" s="220">
        <f>BK92</f>
        <v>0</v>
      </c>
    </row>
    <row r="92" s="11" customFormat="1" ht="37.44" customHeight="1">
      <c r="B92" s="221"/>
      <c r="C92" s="222"/>
      <c r="D92" s="223" t="s">
        <v>71</v>
      </c>
      <c r="E92" s="224" t="s">
        <v>2132</v>
      </c>
      <c r="F92" s="224" t="s">
        <v>2616</v>
      </c>
      <c r="G92" s="222"/>
      <c r="H92" s="222"/>
      <c r="I92" s="225"/>
      <c r="J92" s="226">
        <f>BK92</f>
        <v>0</v>
      </c>
      <c r="K92" s="222"/>
      <c r="L92" s="227"/>
      <c r="M92" s="228"/>
      <c r="N92" s="229"/>
      <c r="O92" s="229"/>
      <c r="P92" s="230">
        <f>P93+P99</f>
        <v>0</v>
      </c>
      <c r="Q92" s="229"/>
      <c r="R92" s="230">
        <f>R93+R99</f>
        <v>0</v>
      </c>
      <c r="S92" s="229"/>
      <c r="T92" s="231">
        <f>T93+T99</f>
        <v>0</v>
      </c>
      <c r="AR92" s="232" t="s">
        <v>79</v>
      </c>
      <c r="AT92" s="233" t="s">
        <v>71</v>
      </c>
      <c r="AU92" s="233" t="s">
        <v>72</v>
      </c>
      <c r="AY92" s="232" t="s">
        <v>209</v>
      </c>
      <c r="BK92" s="234">
        <f>BK93+BK99</f>
        <v>0</v>
      </c>
    </row>
    <row r="93" s="11" customFormat="1" ht="19.92" customHeight="1">
      <c r="B93" s="221"/>
      <c r="C93" s="222"/>
      <c r="D93" s="223" t="s">
        <v>71</v>
      </c>
      <c r="E93" s="235" t="s">
        <v>2534</v>
      </c>
      <c r="F93" s="235" t="s">
        <v>2534</v>
      </c>
      <c r="G93" s="222"/>
      <c r="H93" s="222"/>
      <c r="I93" s="225"/>
      <c r="J93" s="236">
        <f>BK93</f>
        <v>0</v>
      </c>
      <c r="K93" s="222"/>
      <c r="L93" s="227"/>
      <c r="M93" s="228"/>
      <c r="N93" s="229"/>
      <c r="O93" s="229"/>
      <c r="P93" s="230">
        <f>SUM(P94:P98)</f>
        <v>0</v>
      </c>
      <c r="Q93" s="229"/>
      <c r="R93" s="230">
        <f>SUM(R94:R98)</f>
        <v>0</v>
      </c>
      <c r="S93" s="229"/>
      <c r="T93" s="231">
        <f>SUM(T94:T98)</f>
        <v>0</v>
      </c>
      <c r="AR93" s="232" t="s">
        <v>81</v>
      </c>
      <c r="AT93" s="233" t="s">
        <v>71</v>
      </c>
      <c r="AU93" s="233" t="s">
        <v>79</v>
      </c>
      <c r="AY93" s="232" t="s">
        <v>209</v>
      </c>
      <c r="BK93" s="234">
        <f>SUM(BK94:BK98)</f>
        <v>0</v>
      </c>
    </row>
    <row r="94" s="1" customFormat="1" ht="25.5" customHeight="1">
      <c r="B94" s="47"/>
      <c r="C94" s="237" t="s">
        <v>79</v>
      </c>
      <c r="D94" s="237" t="s">
        <v>211</v>
      </c>
      <c r="E94" s="238" t="s">
        <v>2617</v>
      </c>
      <c r="F94" s="239" t="s">
        <v>2618</v>
      </c>
      <c r="G94" s="240" t="s">
        <v>1150</v>
      </c>
      <c r="H94" s="241">
        <v>1</v>
      </c>
      <c r="I94" s="242"/>
      <c r="J94" s="243">
        <f>ROUND(I94*H94,2)</f>
        <v>0</v>
      </c>
      <c r="K94" s="239" t="s">
        <v>619</v>
      </c>
      <c r="L94" s="73"/>
      <c r="M94" s="244" t="s">
        <v>21</v>
      </c>
      <c r="N94" s="245" t="s">
        <v>43</v>
      </c>
      <c r="O94" s="48"/>
      <c r="P94" s="246">
        <f>O94*H94</f>
        <v>0</v>
      </c>
      <c r="Q94" s="246">
        <v>0</v>
      </c>
      <c r="R94" s="246">
        <f>Q94*H94</f>
        <v>0</v>
      </c>
      <c r="S94" s="246">
        <v>0</v>
      </c>
      <c r="T94" s="247">
        <f>S94*H94</f>
        <v>0</v>
      </c>
      <c r="AR94" s="25" t="s">
        <v>287</v>
      </c>
      <c r="AT94" s="25" t="s">
        <v>211</v>
      </c>
      <c r="AU94" s="25" t="s">
        <v>81</v>
      </c>
      <c r="AY94" s="25" t="s">
        <v>209</v>
      </c>
      <c r="BE94" s="248">
        <f>IF(N94="základní",J94,0)</f>
        <v>0</v>
      </c>
      <c r="BF94" s="248">
        <f>IF(N94="snížená",J94,0)</f>
        <v>0</v>
      </c>
      <c r="BG94" s="248">
        <f>IF(N94="zákl. přenesená",J94,0)</f>
        <v>0</v>
      </c>
      <c r="BH94" s="248">
        <f>IF(N94="sníž. přenesená",J94,0)</f>
        <v>0</v>
      </c>
      <c r="BI94" s="248">
        <f>IF(N94="nulová",J94,0)</f>
        <v>0</v>
      </c>
      <c r="BJ94" s="25" t="s">
        <v>79</v>
      </c>
      <c r="BK94" s="248">
        <f>ROUND(I94*H94,2)</f>
        <v>0</v>
      </c>
      <c r="BL94" s="25" t="s">
        <v>287</v>
      </c>
      <c r="BM94" s="25" t="s">
        <v>81</v>
      </c>
    </row>
    <row r="95" s="1" customFormat="1" ht="25.5" customHeight="1">
      <c r="B95" s="47"/>
      <c r="C95" s="237" t="s">
        <v>81</v>
      </c>
      <c r="D95" s="237" t="s">
        <v>211</v>
      </c>
      <c r="E95" s="238" t="s">
        <v>2619</v>
      </c>
      <c r="F95" s="239" t="s">
        <v>2620</v>
      </c>
      <c r="G95" s="240" t="s">
        <v>1150</v>
      </c>
      <c r="H95" s="241">
        <v>1</v>
      </c>
      <c r="I95" s="242"/>
      <c r="J95" s="243">
        <f>ROUND(I95*H95,2)</f>
        <v>0</v>
      </c>
      <c r="K95" s="239" t="s">
        <v>619</v>
      </c>
      <c r="L95" s="73"/>
      <c r="M95" s="244" t="s">
        <v>21</v>
      </c>
      <c r="N95" s="245" t="s">
        <v>43</v>
      </c>
      <c r="O95" s="48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5" t="s">
        <v>287</v>
      </c>
      <c r="AT95" s="25" t="s">
        <v>211</v>
      </c>
      <c r="AU95" s="25" t="s">
        <v>81</v>
      </c>
      <c r="AY95" s="25" t="s">
        <v>209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5" t="s">
        <v>79</v>
      </c>
      <c r="BK95" s="248">
        <f>ROUND(I95*H95,2)</f>
        <v>0</v>
      </c>
      <c r="BL95" s="25" t="s">
        <v>287</v>
      </c>
      <c r="BM95" s="25" t="s">
        <v>216</v>
      </c>
    </row>
    <row r="96" s="1" customFormat="1" ht="16.5" customHeight="1">
      <c r="B96" s="47"/>
      <c r="C96" s="237" t="s">
        <v>101</v>
      </c>
      <c r="D96" s="237" t="s">
        <v>211</v>
      </c>
      <c r="E96" s="238" t="s">
        <v>2539</v>
      </c>
      <c r="F96" s="239" t="s">
        <v>2621</v>
      </c>
      <c r="G96" s="240" t="s">
        <v>2541</v>
      </c>
      <c r="H96" s="241">
        <v>1</v>
      </c>
      <c r="I96" s="242"/>
      <c r="J96" s="243">
        <f>ROUND(I96*H96,2)</f>
        <v>0</v>
      </c>
      <c r="K96" s="239" t="s">
        <v>619</v>
      </c>
      <c r="L96" s="73"/>
      <c r="M96" s="244" t="s">
        <v>21</v>
      </c>
      <c r="N96" s="245" t="s">
        <v>43</v>
      </c>
      <c r="O96" s="48"/>
      <c r="P96" s="246">
        <f>O96*H96</f>
        <v>0</v>
      </c>
      <c r="Q96" s="246">
        <v>0</v>
      </c>
      <c r="R96" s="246">
        <f>Q96*H96</f>
        <v>0</v>
      </c>
      <c r="S96" s="246">
        <v>0</v>
      </c>
      <c r="T96" s="247">
        <f>S96*H96</f>
        <v>0</v>
      </c>
      <c r="AR96" s="25" t="s">
        <v>287</v>
      </c>
      <c r="AT96" s="25" t="s">
        <v>211</v>
      </c>
      <c r="AU96" s="25" t="s">
        <v>81</v>
      </c>
      <c r="AY96" s="25" t="s">
        <v>209</v>
      </c>
      <c r="BE96" s="248">
        <f>IF(N96="základní",J96,0)</f>
        <v>0</v>
      </c>
      <c r="BF96" s="248">
        <f>IF(N96="snížená",J96,0)</f>
        <v>0</v>
      </c>
      <c r="BG96" s="248">
        <f>IF(N96="zákl. přenesená",J96,0)</f>
        <v>0</v>
      </c>
      <c r="BH96" s="248">
        <f>IF(N96="sníž. přenesená",J96,0)</f>
        <v>0</v>
      </c>
      <c r="BI96" s="248">
        <f>IF(N96="nulová",J96,0)</f>
        <v>0</v>
      </c>
      <c r="BJ96" s="25" t="s">
        <v>79</v>
      </c>
      <c r="BK96" s="248">
        <f>ROUND(I96*H96,2)</f>
        <v>0</v>
      </c>
      <c r="BL96" s="25" t="s">
        <v>287</v>
      </c>
      <c r="BM96" s="25" t="s">
        <v>239</v>
      </c>
    </row>
    <row r="97" s="1" customFormat="1" ht="16.5" customHeight="1">
      <c r="B97" s="47"/>
      <c r="C97" s="237" t="s">
        <v>216</v>
      </c>
      <c r="D97" s="237" t="s">
        <v>211</v>
      </c>
      <c r="E97" s="238" t="s">
        <v>2542</v>
      </c>
      <c r="F97" s="239" t="s">
        <v>2543</v>
      </c>
      <c r="G97" s="240" t="s">
        <v>268</v>
      </c>
      <c r="H97" s="241">
        <v>2</v>
      </c>
      <c r="I97" s="242"/>
      <c r="J97" s="243">
        <f>ROUND(I97*H97,2)</f>
        <v>0</v>
      </c>
      <c r="K97" s="239" t="s">
        <v>619</v>
      </c>
      <c r="L97" s="73"/>
      <c r="M97" s="244" t="s">
        <v>21</v>
      </c>
      <c r="N97" s="245" t="s">
        <v>43</v>
      </c>
      <c r="O97" s="48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5" t="s">
        <v>287</v>
      </c>
      <c r="AT97" s="25" t="s">
        <v>211</v>
      </c>
      <c r="AU97" s="25" t="s">
        <v>81</v>
      </c>
      <c r="AY97" s="25" t="s">
        <v>209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5" t="s">
        <v>79</v>
      </c>
      <c r="BK97" s="248">
        <f>ROUND(I97*H97,2)</f>
        <v>0</v>
      </c>
      <c r="BL97" s="25" t="s">
        <v>287</v>
      </c>
      <c r="BM97" s="25" t="s">
        <v>232</v>
      </c>
    </row>
    <row r="98" s="1" customFormat="1" ht="16.5" customHeight="1">
      <c r="B98" s="47"/>
      <c r="C98" s="237" t="s">
        <v>234</v>
      </c>
      <c r="D98" s="237" t="s">
        <v>211</v>
      </c>
      <c r="E98" s="238" t="s">
        <v>2544</v>
      </c>
      <c r="F98" s="239" t="s">
        <v>2545</v>
      </c>
      <c r="G98" s="240" t="s">
        <v>1448</v>
      </c>
      <c r="H98" s="241">
        <v>30</v>
      </c>
      <c r="I98" s="242"/>
      <c r="J98" s="243">
        <f>ROUND(I98*H98,2)</f>
        <v>0</v>
      </c>
      <c r="K98" s="239" t="s">
        <v>619</v>
      </c>
      <c r="L98" s="73"/>
      <c r="M98" s="244" t="s">
        <v>21</v>
      </c>
      <c r="N98" s="245" t="s">
        <v>43</v>
      </c>
      <c r="O98" s="48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5" t="s">
        <v>287</v>
      </c>
      <c r="AT98" s="25" t="s">
        <v>211</v>
      </c>
      <c r="AU98" s="25" t="s">
        <v>81</v>
      </c>
      <c r="AY98" s="25" t="s">
        <v>209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5" t="s">
        <v>79</v>
      </c>
      <c r="BK98" s="248">
        <f>ROUND(I98*H98,2)</f>
        <v>0</v>
      </c>
      <c r="BL98" s="25" t="s">
        <v>287</v>
      </c>
      <c r="BM98" s="25" t="s">
        <v>237</v>
      </c>
    </row>
    <row r="99" s="11" customFormat="1" ht="29.88" customHeight="1">
      <c r="B99" s="221"/>
      <c r="C99" s="222"/>
      <c r="D99" s="223" t="s">
        <v>71</v>
      </c>
      <c r="E99" s="235" t="s">
        <v>2546</v>
      </c>
      <c r="F99" s="235" t="s">
        <v>2546</v>
      </c>
      <c r="G99" s="222"/>
      <c r="H99" s="222"/>
      <c r="I99" s="225"/>
      <c r="J99" s="236">
        <f>BK99</f>
        <v>0</v>
      </c>
      <c r="K99" s="222"/>
      <c r="L99" s="227"/>
      <c r="M99" s="228"/>
      <c r="N99" s="229"/>
      <c r="O99" s="229"/>
      <c r="P99" s="230">
        <f>SUM(P100:P104)</f>
        <v>0</v>
      </c>
      <c r="Q99" s="229"/>
      <c r="R99" s="230">
        <f>SUM(R100:R104)</f>
        <v>0</v>
      </c>
      <c r="S99" s="229"/>
      <c r="T99" s="231">
        <f>SUM(T100:T104)</f>
        <v>0</v>
      </c>
      <c r="AR99" s="232" t="s">
        <v>81</v>
      </c>
      <c r="AT99" s="233" t="s">
        <v>71</v>
      </c>
      <c r="AU99" s="233" t="s">
        <v>79</v>
      </c>
      <c r="AY99" s="232" t="s">
        <v>209</v>
      </c>
      <c r="BK99" s="234">
        <f>SUM(BK100:BK104)</f>
        <v>0</v>
      </c>
    </row>
    <row r="100" s="1" customFormat="1" ht="25.5" customHeight="1">
      <c r="B100" s="47"/>
      <c r="C100" s="237" t="s">
        <v>239</v>
      </c>
      <c r="D100" s="237" t="s">
        <v>211</v>
      </c>
      <c r="E100" s="238" t="s">
        <v>2622</v>
      </c>
      <c r="F100" s="239" t="s">
        <v>2618</v>
      </c>
      <c r="G100" s="240" t="s">
        <v>1150</v>
      </c>
      <c r="H100" s="241">
        <v>1</v>
      </c>
      <c r="I100" s="242"/>
      <c r="J100" s="243">
        <f>ROUND(I100*H100,2)</f>
        <v>0</v>
      </c>
      <c r="K100" s="239" t="s">
        <v>619</v>
      </c>
      <c r="L100" s="73"/>
      <c r="M100" s="244" t="s">
        <v>21</v>
      </c>
      <c r="N100" s="245" t="s">
        <v>43</v>
      </c>
      <c r="O100" s="48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5" t="s">
        <v>287</v>
      </c>
      <c r="AT100" s="25" t="s">
        <v>211</v>
      </c>
      <c r="AU100" s="25" t="s">
        <v>81</v>
      </c>
      <c r="AY100" s="25" t="s">
        <v>209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5" t="s">
        <v>79</v>
      </c>
      <c r="BK100" s="248">
        <f>ROUND(I100*H100,2)</f>
        <v>0</v>
      </c>
      <c r="BL100" s="25" t="s">
        <v>287</v>
      </c>
      <c r="BM100" s="25" t="s">
        <v>2623</v>
      </c>
    </row>
    <row r="101" s="1" customFormat="1" ht="25.5" customHeight="1">
      <c r="B101" s="47"/>
      <c r="C101" s="237" t="s">
        <v>245</v>
      </c>
      <c r="D101" s="237" t="s">
        <v>211</v>
      </c>
      <c r="E101" s="238" t="s">
        <v>2624</v>
      </c>
      <c r="F101" s="239" t="s">
        <v>2620</v>
      </c>
      <c r="G101" s="240" t="s">
        <v>1150</v>
      </c>
      <c r="H101" s="241">
        <v>1</v>
      </c>
      <c r="I101" s="242"/>
      <c r="J101" s="243">
        <f>ROUND(I101*H101,2)</f>
        <v>0</v>
      </c>
      <c r="K101" s="239" t="s">
        <v>619</v>
      </c>
      <c r="L101" s="73"/>
      <c r="M101" s="244" t="s">
        <v>21</v>
      </c>
      <c r="N101" s="245" t="s">
        <v>43</v>
      </c>
      <c r="O101" s="48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5" t="s">
        <v>287</v>
      </c>
      <c r="AT101" s="25" t="s">
        <v>211</v>
      </c>
      <c r="AU101" s="25" t="s">
        <v>81</v>
      </c>
      <c r="AY101" s="25" t="s">
        <v>209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5" t="s">
        <v>79</v>
      </c>
      <c r="BK101" s="248">
        <f>ROUND(I101*H101,2)</f>
        <v>0</v>
      </c>
      <c r="BL101" s="25" t="s">
        <v>287</v>
      </c>
      <c r="BM101" s="25" t="s">
        <v>2625</v>
      </c>
    </row>
    <row r="102" s="1" customFormat="1" ht="16.5" customHeight="1">
      <c r="B102" s="47"/>
      <c r="C102" s="237" t="s">
        <v>232</v>
      </c>
      <c r="D102" s="237" t="s">
        <v>211</v>
      </c>
      <c r="E102" s="238" t="s">
        <v>2606</v>
      </c>
      <c r="F102" s="239" t="s">
        <v>2621</v>
      </c>
      <c r="G102" s="240" t="s">
        <v>2541</v>
      </c>
      <c r="H102" s="241">
        <v>1</v>
      </c>
      <c r="I102" s="242"/>
      <c r="J102" s="243">
        <f>ROUND(I102*H102,2)</f>
        <v>0</v>
      </c>
      <c r="K102" s="239" t="s">
        <v>619</v>
      </c>
      <c r="L102" s="73"/>
      <c r="M102" s="244" t="s">
        <v>21</v>
      </c>
      <c r="N102" s="245" t="s">
        <v>43</v>
      </c>
      <c r="O102" s="48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25" t="s">
        <v>287</v>
      </c>
      <c r="AT102" s="25" t="s">
        <v>211</v>
      </c>
      <c r="AU102" s="25" t="s">
        <v>81</v>
      </c>
      <c r="AY102" s="25" t="s">
        <v>209</v>
      </c>
      <c r="BE102" s="248">
        <f>IF(N102="základní",J102,0)</f>
        <v>0</v>
      </c>
      <c r="BF102" s="248">
        <f>IF(N102="snížená",J102,0)</f>
        <v>0</v>
      </c>
      <c r="BG102" s="248">
        <f>IF(N102="zákl. přenesená",J102,0)</f>
        <v>0</v>
      </c>
      <c r="BH102" s="248">
        <f>IF(N102="sníž. přenesená",J102,0)</f>
        <v>0</v>
      </c>
      <c r="BI102" s="248">
        <f>IF(N102="nulová",J102,0)</f>
        <v>0</v>
      </c>
      <c r="BJ102" s="25" t="s">
        <v>79</v>
      </c>
      <c r="BK102" s="248">
        <f>ROUND(I102*H102,2)</f>
        <v>0</v>
      </c>
      <c r="BL102" s="25" t="s">
        <v>287</v>
      </c>
      <c r="BM102" s="25" t="s">
        <v>2626</v>
      </c>
    </row>
    <row r="103" s="1" customFormat="1" ht="16.5" customHeight="1">
      <c r="B103" s="47"/>
      <c r="C103" s="237" t="s">
        <v>254</v>
      </c>
      <c r="D103" s="237" t="s">
        <v>211</v>
      </c>
      <c r="E103" s="238" t="s">
        <v>2553</v>
      </c>
      <c r="F103" s="239" t="s">
        <v>2543</v>
      </c>
      <c r="G103" s="240" t="s">
        <v>268</v>
      </c>
      <c r="H103" s="241">
        <v>2</v>
      </c>
      <c r="I103" s="242"/>
      <c r="J103" s="243">
        <f>ROUND(I103*H103,2)</f>
        <v>0</v>
      </c>
      <c r="K103" s="239" t="s">
        <v>619</v>
      </c>
      <c r="L103" s="73"/>
      <c r="M103" s="244" t="s">
        <v>21</v>
      </c>
      <c r="N103" s="245" t="s">
        <v>43</v>
      </c>
      <c r="O103" s="48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5" t="s">
        <v>287</v>
      </c>
      <c r="AT103" s="25" t="s">
        <v>211</v>
      </c>
      <c r="AU103" s="25" t="s">
        <v>81</v>
      </c>
      <c r="AY103" s="25" t="s">
        <v>209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5" t="s">
        <v>79</v>
      </c>
      <c r="BK103" s="248">
        <f>ROUND(I103*H103,2)</f>
        <v>0</v>
      </c>
      <c r="BL103" s="25" t="s">
        <v>287</v>
      </c>
      <c r="BM103" s="25" t="s">
        <v>2627</v>
      </c>
    </row>
    <row r="104" s="1" customFormat="1" ht="16.5" customHeight="1">
      <c r="B104" s="47"/>
      <c r="C104" s="237" t="s">
        <v>237</v>
      </c>
      <c r="D104" s="237" t="s">
        <v>211</v>
      </c>
      <c r="E104" s="238" t="s">
        <v>2555</v>
      </c>
      <c r="F104" s="239" t="s">
        <v>2545</v>
      </c>
      <c r="G104" s="240" t="s">
        <v>1448</v>
      </c>
      <c r="H104" s="241">
        <v>30</v>
      </c>
      <c r="I104" s="242"/>
      <c r="J104" s="243">
        <f>ROUND(I104*H104,2)</f>
        <v>0</v>
      </c>
      <c r="K104" s="239" t="s">
        <v>619</v>
      </c>
      <c r="L104" s="73"/>
      <c r="M104" s="244" t="s">
        <v>21</v>
      </c>
      <c r="N104" s="294" t="s">
        <v>43</v>
      </c>
      <c r="O104" s="295"/>
      <c r="P104" s="296">
        <f>O104*H104</f>
        <v>0</v>
      </c>
      <c r="Q104" s="296">
        <v>0</v>
      </c>
      <c r="R104" s="296">
        <f>Q104*H104</f>
        <v>0</v>
      </c>
      <c r="S104" s="296">
        <v>0</v>
      </c>
      <c r="T104" s="297">
        <f>S104*H104</f>
        <v>0</v>
      </c>
      <c r="AR104" s="25" t="s">
        <v>287</v>
      </c>
      <c r="AT104" s="25" t="s">
        <v>211</v>
      </c>
      <c r="AU104" s="25" t="s">
        <v>81</v>
      </c>
      <c r="AY104" s="25" t="s">
        <v>209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5" t="s">
        <v>79</v>
      </c>
      <c r="BK104" s="248">
        <f>ROUND(I104*H104,2)</f>
        <v>0</v>
      </c>
      <c r="BL104" s="25" t="s">
        <v>287</v>
      </c>
      <c r="BM104" s="25" t="s">
        <v>2628</v>
      </c>
    </row>
    <row r="105" s="1" customFormat="1" ht="6.96" customHeight="1"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73"/>
    </row>
  </sheetData>
  <sheetProtection sheet="1" autoFilter="0" formatColumns="0" formatRows="0" objects="1" scenarios="1" spinCount="100000" saltValue="SJpRLo9jNzQa04whPpUI61Pk97e/4Rw/h1Z3NsWLdVRzr/W+5z838wO/EI/tCO9u4oEigorGNgaCE1TCxP0b6g==" hashValue="itkyHOWj5lP7zRc4X4us9x+YrHE0idmRva3J1zouFYRuzqikTedWDtIDLLYQtnlNV2qyBQiD2vwKS90Ql2vz5A==" algorithmName="SHA-512" password="CC35"/>
  <autoFilter ref="C90:K10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Blanka-PC1\Blanka</dc:creator>
  <cp:lastModifiedBy>Blanka-PC1\Blanka</cp:lastModifiedBy>
  <dcterms:created xsi:type="dcterms:W3CDTF">2017-12-22T08:32:20Z</dcterms:created>
  <dcterms:modified xsi:type="dcterms:W3CDTF">2017-12-22T08:32:57Z</dcterms:modified>
</cp:coreProperties>
</file>